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KALESNINKU" sheetId="1" r:id="rId1"/>
    <sheet name="DARBO_UZMOK" sheetId="2" r:id="rId2"/>
  </sheets>
  <definedNames>
    <definedName name="_xlnm.Print_Titles" localSheetId="0">KALESNINKU!$A:$B,KALESNINKU!$1:$1</definedName>
  </definedNames>
  <calcPr calcId="145621"/>
</workbook>
</file>

<file path=xl/calcChain.xml><?xml version="1.0" encoding="utf-8"?>
<calcChain xmlns="http://schemas.openxmlformats.org/spreadsheetml/2006/main">
  <c r="I34" i="2" l="1"/>
  <c r="H33" i="2"/>
  <c r="I33" i="2" s="1"/>
  <c r="H32" i="2"/>
  <c r="I32" i="2" s="1"/>
  <c r="F32" i="2"/>
  <c r="G32" i="2" s="1"/>
  <c r="H31" i="2"/>
  <c r="H35" i="2" s="1"/>
  <c r="H36" i="2" s="1"/>
  <c r="F31" i="2"/>
  <c r="F35" i="2" s="1"/>
  <c r="I30" i="2"/>
  <c r="H27" i="2"/>
  <c r="H29" i="2" s="1"/>
  <c r="I29" i="2" s="1"/>
  <c r="G27" i="2"/>
  <c r="G31" i="2" s="1"/>
  <c r="G35" i="2" s="1"/>
  <c r="F27" i="2"/>
  <c r="F29" i="2" s="1"/>
  <c r="G29" i="2" s="1"/>
  <c r="I26" i="2"/>
  <c r="G26" i="2"/>
  <c r="I25" i="2"/>
  <c r="G25" i="2"/>
  <c r="I24" i="2"/>
  <c r="G24" i="2"/>
  <c r="I23" i="2"/>
  <c r="G23" i="2"/>
  <c r="I22" i="2"/>
  <c r="G22" i="2"/>
  <c r="I21" i="2"/>
  <c r="G21" i="2"/>
  <c r="I19" i="2"/>
  <c r="I17" i="2"/>
  <c r="I15" i="2"/>
  <c r="I27" i="2" s="1"/>
  <c r="I31" i="2" s="1"/>
  <c r="I35" i="2" s="1"/>
  <c r="G13" i="2"/>
  <c r="I12" i="2"/>
  <c r="G12" i="2"/>
  <c r="I11" i="2"/>
  <c r="G11" i="2"/>
  <c r="J28" i="1"/>
  <c r="I35" i="1"/>
  <c r="H35" i="1"/>
  <c r="G35" i="1"/>
  <c r="I33" i="1"/>
  <c r="H33" i="1"/>
  <c r="G33" i="1"/>
  <c r="I26" i="1"/>
  <c r="H26" i="1"/>
  <c r="G26" i="1"/>
  <c r="I7" i="1"/>
  <c r="I6" i="1" s="1"/>
  <c r="H7" i="1"/>
  <c r="G7" i="1"/>
  <c r="G6" i="1" s="1"/>
  <c r="G38" i="1" s="1"/>
  <c r="G39" i="1" s="1"/>
  <c r="H6" i="1"/>
  <c r="H38" i="1" s="1"/>
  <c r="E35" i="1"/>
  <c r="D35" i="1"/>
  <c r="C35" i="1"/>
  <c r="E26" i="1"/>
  <c r="D26" i="1"/>
  <c r="C26" i="1"/>
  <c r="E7" i="1"/>
  <c r="E6" i="1" s="1"/>
  <c r="E38" i="1" s="1"/>
  <c r="D7" i="1"/>
  <c r="C7" i="1"/>
  <c r="C6" i="1" s="1"/>
  <c r="D6" i="1"/>
  <c r="F36" i="2" l="1"/>
  <c r="I38" i="1"/>
  <c r="H39" i="1" s="1"/>
  <c r="D38" i="1"/>
  <c r="D39" i="1" s="1"/>
  <c r="C38" i="1"/>
  <c r="C39" i="1" s="1"/>
  <c r="J35" i="1"/>
  <c r="J34" i="1"/>
  <c r="J33" i="1"/>
  <c r="J26" i="1"/>
  <c r="J25" i="1"/>
  <c r="J24" i="1"/>
  <c r="J23" i="1"/>
  <c r="J19" i="1"/>
  <c r="J18" i="1"/>
  <c r="J15" i="1"/>
  <c r="J9" i="1"/>
  <c r="J8" i="1"/>
  <c r="J38" i="1"/>
  <c r="F37" i="1"/>
  <c r="F36" i="1"/>
  <c r="F35" i="1" s="1"/>
  <c r="F34" i="1"/>
  <c r="F33" i="1" s="1"/>
  <c r="F26" i="1"/>
  <c r="F25" i="1"/>
  <c r="F24" i="1"/>
  <c r="F23" i="1"/>
  <c r="F22" i="1"/>
  <c r="F21" i="1"/>
  <c r="F20" i="1"/>
  <c r="F19" i="1"/>
  <c r="F18" i="1"/>
  <c r="F16" i="1"/>
  <c r="F15" i="1"/>
  <c r="F12" i="1"/>
  <c r="F9" i="1"/>
  <c r="F7" i="1" s="1"/>
  <c r="F6" i="1" s="1"/>
  <c r="F8" i="1"/>
  <c r="J7" i="1" l="1"/>
  <c r="J6" i="1" s="1"/>
  <c r="F38" i="1"/>
  <c r="J39" i="1" l="1"/>
  <c r="F39" i="1"/>
  <c r="Q34" i="1" l="1"/>
  <c r="P34" i="1"/>
  <c r="O34" i="1"/>
  <c r="Q37" i="1"/>
  <c r="P37" i="1"/>
  <c r="O37" i="1"/>
  <c r="Q36" i="1"/>
  <c r="P36" i="1"/>
  <c r="O36" i="1"/>
  <c r="R32" i="1"/>
  <c r="Q32" i="1"/>
  <c r="P32" i="1"/>
  <c r="O32" i="1"/>
  <c r="R31" i="1"/>
  <c r="Q31" i="1"/>
  <c r="P31" i="1"/>
  <c r="O31" i="1"/>
  <c r="R30" i="1"/>
  <c r="Q30" i="1"/>
  <c r="P30" i="1"/>
  <c r="O30" i="1"/>
  <c r="R29" i="1"/>
  <c r="Q29" i="1"/>
  <c r="P29" i="1"/>
  <c r="O29" i="1"/>
  <c r="R28" i="1"/>
  <c r="Q28" i="1"/>
  <c r="P28" i="1"/>
  <c r="O28" i="1"/>
  <c r="R27" i="1"/>
  <c r="Q27" i="1"/>
  <c r="P27" i="1"/>
  <c r="O27" i="1"/>
  <c r="Q25" i="1"/>
  <c r="P25" i="1"/>
  <c r="O25" i="1"/>
  <c r="Q24" i="1"/>
  <c r="P24" i="1"/>
  <c r="O24" i="1"/>
  <c r="Q23" i="1"/>
  <c r="P23" i="1"/>
  <c r="O23" i="1"/>
  <c r="Q22" i="1"/>
  <c r="P22" i="1"/>
  <c r="O22" i="1"/>
  <c r="R21" i="1"/>
  <c r="Q21" i="1"/>
  <c r="P21" i="1"/>
  <c r="O21" i="1"/>
  <c r="Q20" i="1"/>
  <c r="P20" i="1"/>
  <c r="O20" i="1"/>
  <c r="Q19" i="1"/>
  <c r="P19" i="1"/>
  <c r="O19" i="1"/>
  <c r="Q18" i="1"/>
  <c r="P18" i="1"/>
  <c r="O18" i="1"/>
  <c r="R17" i="1"/>
  <c r="Q17" i="1"/>
  <c r="P17" i="1"/>
  <c r="O17" i="1"/>
  <c r="Q16" i="1"/>
  <c r="P16" i="1"/>
  <c r="O16" i="1"/>
  <c r="Q15" i="1"/>
  <c r="P15" i="1"/>
  <c r="O15" i="1"/>
  <c r="Q12" i="1"/>
  <c r="P12" i="1"/>
  <c r="O12" i="1"/>
  <c r="R11" i="1"/>
  <c r="Q11" i="1"/>
  <c r="P11" i="1"/>
  <c r="O11" i="1"/>
  <c r="R10" i="1"/>
  <c r="Q10" i="1"/>
  <c r="P10" i="1"/>
  <c r="O10" i="1"/>
  <c r="Q9" i="1"/>
  <c r="P9" i="1"/>
  <c r="O9" i="1"/>
  <c r="Q8" i="1"/>
  <c r="P8" i="1"/>
  <c r="O8" i="1"/>
  <c r="K7" i="1"/>
  <c r="K6" i="1" s="1"/>
  <c r="K38" i="1" s="1"/>
  <c r="L7" i="1"/>
  <c r="L6" i="1" s="1"/>
  <c r="L38" i="1" s="1"/>
  <c r="M7" i="1"/>
  <c r="M6" i="1" s="1"/>
  <c r="M38" i="1" s="1"/>
  <c r="N8" i="1"/>
  <c r="N9" i="1"/>
  <c r="N12" i="1"/>
  <c r="N15" i="1"/>
  <c r="N16" i="1"/>
  <c r="N18" i="1"/>
  <c r="N19" i="1"/>
  <c r="N20" i="1"/>
  <c r="N22" i="1"/>
  <c r="N23" i="1"/>
  <c r="N24" i="1"/>
  <c r="N25" i="1"/>
  <c r="N26" i="1"/>
  <c r="K33" i="1"/>
  <c r="L33" i="1"/>
  <c r="M33" i="1"/>
  <c r="N34" i="1"/>
  <c r="N33" i="1" s="1"/>
  <c r="K35" i="1"/>
  <c r="O35" i="1" s="1"/>
  <c r="L35" i="1"/>
  <c r="M35" i="1"/>
  <c r="Q35" i="1" s="1"/>
  <c r="N36" i="1"/>
  <c r="N35" i="1" s="1"/>
  <c r="N37" i="1"/>
  <c r="R37" i="1"/>
  <c r="P35" i="1"/>
  <c r="R34" i="1"/>
  <c r="R26" i="1"/>
  <c r="Q26" i="1"/>
  <c r="P26" i="1"/>
  <c r="O26" i="1"/>
  <c r="R25" i="1"/>
  <c r="R24" i="1"/>
  <c r="R23" i="1"/>
  <c r="R22" i="1"/>
  <c r="R20" i="1"/>
  <c r="R19" i="1"/>
  <c r="R18" i="1"/>
  <c r="R16" i="1"/>
  <c r="R15" i="1"/>
  <c r="R12" i="1"/>
  <c r="R9" i="1"/>
  <c r="R8" i="1"/>
  <c r="Q7" i="1"/>
  <c r="O7" i="1"/>
  <c r="P7" i="1" l="1"/>
  <c r="R35" i="1"/>
  <c r="R36" i="1"/>
  <c r="P33" i="1"/>
  <c r="Q33" i="1"/>
  <c r="R33" i="1"/>
  <c r="O33" i="1"/>
  <c r="O6" i="1"/>
  <c r="K39" i="1"/>
  <c r="N7" i="1"/>
  <c r="N6" i="1" s="1"/>
  <c r="Q6" i="1"/>
  <c r="R6" i="1" l="1"/>
  <c r="R7" i="1"/>
  <c r="P38" i="1"/>
  <c r="P6" i="1"/>
  <c r="L39" i="1"/>
  <c r="O38" i="1"/>
  <c r="O39" i="1" s="1"/>
  <c r="N38" i="1"/>
  <c r="N39" i="1" s="1"/>
  <c r="Q38" i="1"/>
  <c r="R38" i="1" l="1"/>
  <c r="R39" i="1" s="1"/>
  <c r="P39" i="1"/>
</calcChain>
</file>

<file path=xl/sharedStrings.xml><?xml version="1.0" encoding="utf-8"?>
<sst xmlns="http://schemas.openxmlformats.org/spreadsheetml/2006/main" count="113" uniqueCount="100">
  <si>
    <t>Eil. Nr.</t>
  </si>
  <si>
    <t>Išlaidų pavadinimas</t>
  </si>
  <si>
    <t>Biudžetas</t>
  </si>
  <si>
    <t>Panaudota I ketv.</t>
  </si>
  <si>
    <t>Neapmok. likut 2013-04-01</t>
  </si>
  <si>
    <t>Biudžeto plano likutis</t>
  </si>
  <si>
    <t>Savivaldybės lėšos</t>
  </si>
  <si>
    <t>Paprastosios išlaidos</t>
  </si>
  <si>
    <t>Darbo užmokestis</t>
  </si>
  <si>
    <t>Soc. draudimo  įmokos</t>
  </si>
  <si>
    <t>Mityba</t>
  </si>
  <si>
    <t>Medikamentai</t>
  </si>
  <si>
    <t>Šildymas</t>
  </si>
  <si>
    <t>Elektros energija</t>
  </si>
  <si>
    <t>Vandentiekis ir kanalizacija</t>
  </si>
  <si>
    <t>Ryšių paslaugos</t>
  </si>
  <si>
    <t>Transporto išlaikymas</t>
  </si>
  <si>
    <t>Apranga ir patalynė</t>
  </si>
  <si>
    <t>Spaudiniai</t>
  </si>
  <si>
    <t>Kitos prekės</t>
  </si>
  <si>
    <t>Komandiruotės</t>
  </si>
  <si>
    <t>Ilgal.mater.turto einamasis remontas</t>
  </si>
  <si>
    <t>Ilgal.mater.turto nuoma</t>
  </si>
  <si>
    <t>Kvalifikacijos kėlimas</t>
  </si>
  <si>
    <t>Kitos paslaugos</t>
  </si>
  <si>
    <t>Darbdavių socialinė parama</t>
  </si>
  <si>
    <t>Nepaprastosios išlaidos</t>
  </si>
  <si>
    <t>Negyvenamieji pastatai</t>
  </si>
  <si>
    <t>Kitos mašinos ir įrenginiai</t>
  </si>
  <si>
    <t>Kitas ilg.mat.turtas</t>
  </si>
  <si>
    <t>Kompiut.program. įranga</t>
  </si>
  <si>
    <t>Kitas ilgal.nemat.turtas</t>
  </si>
  <si>
    <t>Viso:</t>
  </si>
  <si>
    <t>Išlaidos už įsigytus produktus</t>
  </si>
  <si>
    <t>Social. parama pinigais</t>
  </si>
  <si>
    <t>Moksleivių pavėžiojimas</t>
  </si>
  <si>
    <t>Iš viso:</t>
  </si>
  <si>
    <t>Valstybės lėšos ( MK, deleguotos)</t>
  </si>
  <si>
    <t>Bendras mokyklos biudžetas</t>
  </si>
  <si>
    <t>Eil.Nr.</t>
  </si>
  <si>
    <t>Krepšelio lėšos</t>
  </si>
  <si>
    <t>Biudžeto lėšos</t>
  </si>
  <si>
    <t>Soc.draudimas, 30,98%</t>
  </si>
  <si>
    <t>Panaudojimas:</t>
  </si>
  <si>
    <t>Sausis</t>
  </si>
  <si>
    <t>2</t>
  </si>
  <si>
    <t>Vasaris</t>
  </si>
  <si>
    <t>3</t>
  </si>
  <si>
    <t>Kovas</t>
  </si>
  <si>
    <t>4</t>
  </si>
  <si>
    <t>Balandis</t>
  </si>
  <si>
    <t>5</t>
  </si>
  <si>
    <t>6</t>
  </si>
  <si>
    <t>7</t>
  </si>
  <si>
    <t>Liepa</t>
  </si>
  <si>
    <t>8</t>
  </si>
  <si>
    <t>Rugpjūtis</t>
  </si>
  <si>
    <t>9</t>
  </si>
  <si>
    <t>Rugsėjis</t>
  </si>
  <si>
    <t>10</t>
  </si>
  <si>
    <t xml:space="preserve">Spalis </t>
  </si>
  <si>
    <t>11</t>
  </si>
  <si>
    <t>Lapkritis</t>
  </si>
  <si>
    <t>12</t>
  </si>
  <si>
    <t>Gruodis</t>
  </si>
  <si>
    <t>Analizė:</t>
  </si>
  <si>
    <t>Papildomai prašoma lėšų suma</t>
  </si>
  <si>
    <t>Bendros išlaidos</t>
  </si>
  <si>
    <t>Panaudota procentais</t>
  </si>
  <si>
    <t xml:space="preserve"> Šalčininkų r. Kalesninkų Liudviko Narbuto vidurinė mokykla </t>
  </si>
  <si>
    <t>Darbo biržos kompensacija</t>
  </si>
  <si>
    <t>Lėšų likutis (p/l vid.) mėn.</t>
  </si>
  <si>
    <t>Numatomas taupymas</t>
  </si>
  <si>
    <t>Šalčininkų r. Kalesninkų L.Narbuto vidurinė mokykla</t>
  </si>
  <si>
    <t>Mėnesiai</t>
  </si>
  <si>
    <t>2014 m. darbo užmokesčio sąmata</t>
  </si>
  <si>
    <t>2013 m. darbo užmok. sąmata egzaminams</t>
  </si>
  <si>
    <t>Išmokėtas 2013 m. likutis</t>
  </si>
  <si>
    <t>Tarifikacijos suma 2014-01-01</t>
  </si>
  <si>
    <t>Tarifikacijos suma 2014-04-01</t>
  </si>
  <si>
    <t>Tarifikacijos suma 2014-09-01</t>
  </si>
  <si>
    <t>vieš.d.-963,54</t>
  </si>
  <si>
    <t>Lėšų likutis (p/l vid.) 2014-12-31 suma, Lt</t>
  </si>
  <si>
    <t>Šalčininkų rajono savivaldybės 2014 m. biudžeto 01-06 mėn. išlaidų analizė</t>
  </si>
  <si>
    <t>Panaudota I-II ketv.</t>
  </si>
  <si>
    <t>Neapmok. likut 2014-07-01</t>
  </si>
  <si>
    <t>Nenumatytų išlaidų finansavimas</t>
  </si>
  <si>
    <t>Paskolos lėšos pastatų remontui</t>
  </si>
  <si>
    <t>2014 m. 01-06 MĖN. DARBO UŽMOKESČIO ANALIZĖ</t>
  </si>
  <si>
    <t>vieš.d.-1165,22</t>
  </si>
  <si>
    <t>Gegužė           atost.-9740,78 Lt</t>
  </si>
  <si>
    <t>vieš.d.-1018,08</t>
  </si>
  <si>
    <t>Birželis           atost.-87482,46 Lt</t>
  </si>
  <si>
    <t>vieš.d.-1119,16;at.-12048,57Lt</t>
  </si>
  <si>
    <t>Iš viso sunaudota per 01-06 mėn.</t>
  </si>
  <si>
    <t>Darbo užmokesčio 01-06 mėn. vidurkis su kurikų d.u.</t>
  </si>
  <si>
    <t>Darbo užmokesčio 01-05 mėn. vidurkis be kurikų d.u.</t>
  </si>
  <si>
    <t>Darbo užmokesčio fondo likutis 2014-07-01</t>
  </si>
  <si>
    <r>
      <t xml:space="preserve">Numatomas lėšų poreikis  07-12 mėn. skaičiuojant p/l tarifikaciją </t>
    </r>
    <r>
      <rPr>
        <b/>
        <u/>
        <sz val="10"/>
        <rFont val="Times New Roman"/>
        <family val="1"/>
        <charset val="186"/>
      </rPr>
      <t>2013-09-01</t>
    </r>
  </si>
  <si>
    <t>Lėšų poreikis 10- 12 mėn. su kurikais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</si>
</sst>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9"/>
      <name val="Arial"/>
      <family val="2"/>
      <charset val="186"/>
    </font>
    <font>
      <sz val="9"/>
      <name val="Arial"/>
      <family val="2"/>
      <charset val="186"/>
    </font>
    <font>
      <sz val="14"/>
      <name val="Times New Roman"/>
      <family val="1"/>
      <charset val="186"/>
    </font>
    <font>
      <sz val="12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0"/>
      <name val="Arial"/>
      <family val="2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sz val="8"/>
      <name val="Times New Roman"/>
      <family val="1"/>
      <charset val="186"/>
    </font>
    <font>
      <b/>
      <sz val="12"/>
      <name val="Arial"/>
      <family val="2"/>
      <charset val="186"/>
    </font>
    <font>
      <b/>
      <u/>
      <sz val="1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94">
    <xf numFmtId="0" fontId="0" fillId="0" borderId="0" xfId="0"/>
    <xf numFmtId="1" fontId="2" fillId="0" borderId="0" xfId="0" applyNumberFormat="1" applyFont="1" applyAlignment="1">
      <alignment wrapText="1"/>
    </xf>
    <xf numFmtId="1" fontId="3" fillId="0" borderId="0" xfId="0" applyNumberFormat="1" applyFont="1"/>
    <xf numFmtId="1" fontId="3" fillId="0" borderId="0" xfId="0" applyNumberFormat="1" applyFont="1" applyBorder="1" applyAlignment="1">
      <alignment vertical="center"/>
    </xf>
    <xf numFmtId="1" fontId="3" fillId="0" borderId="0" xfId="0" applyNumberFormat="1" applyFont="1" applyBorder="1" applyAlignment="1">
      <alignment horizontal="center"/>
    </xf>
    <xf numFmtId="1" fontId="3" fillId="0" borderId="0" xfId="0" applyNumberFormat="1" applyFont="1" applyBorder="1" applyAlignment="1">
      <alignment horizontal="center" vertical="center"/>
    </xf>
    <xf numFmtId="1" fontId="2" fillId="0" borderId="9" xfId="0" applyNumberFormat="1" applyFont="1" applyFill="1" applyBorder="1" applyAlignment="1">
      <alignment horizontal="center" vertical="center" wrapText="1"/>
    </xf>
    <xf numFmtId="1" fontId="2" fillId="2" borderId="10" xfId="0" applyNumberFormat="1" applyFont="1" applyFill="1" applyBorder="1" applyAlignment="1">
      <alignment horizontal="center" vertical="center" wrapText="1"/>
    </xf>
    <xf numFmtId="1" fontId="2" fillId="0" borderId="11" xfId="0" applyNumberFormat="1" applyFont="1" applyFill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/>
    </xf>
    <xf numFmtId="1" fontId="2" fillId="0" borderId="13" xfId="0" applyNumberFormat="1" applyFont="1" applyBorder="1"/>
    <xf numFmtId="1" fontId="2" fillId="0" borderId="8" xfId="0" applyNumberFormat="1" applyFont="1" applyBorder="1"/>
    <xf numFmtId="1" fontId="2" fillId="0" borderId="9" xfId="0" applyNumberFormat="1" applyFont="1" applyBorder="1"/>
    <xf numFmtId="1" fontId="2" fillId="2" borderId="10" xfId="0" applyNumberFormat="1" applyFont="1" applyFill="1" applyBorder="1"/>
    <xf numFmtId="1" fontId="2" fillId="0" borderId="11" xfId="0" applyNumberFormat="1" applyFont="1" applyBorder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Fill="1" applyBorder="1"/>
    <xf numFmtId="1" fontId="3" fillId="0" borderId="8" xfId="0" applyNumberFormat="1" applyFont="1" applyFill="1" applyBorder="1"/>
    <xf numFmtId="1" fontId="3" fillId="0" borderId="9" xfId="0" applyNumberFormat="1" applyFont="1" applyBorder="1"/>
    <xf numFmtId="1" fontId="3" fillId="0" borderId="11" xfId="0" applyNumberFormat="1" applyFont="1" applyFill="1" applyBorder="1"/>
    <xf numFmtId="1" fontId="3" fillId="0" borderId="11" xfId="0" applyNumberFormat="1" applyFont="1" applyBorder="1"/>
    <xf numFmtId="1" fontId="3" fillId="2" borderId="10" xfId="0" applyNumberFormat="1" applyFont="1" applyFill="1" applyBorder="1"/>
    <xf numFmtId="1" fontId="3" fillId="0" borderId="13" xfId="0" applyNumberFormat="1" applyFont="1" applyFill="1" applyBorder="1" applyAlignment="1">
      <alignment wrapText="1"/>
    </xf>
    <xf numFmtId="1" fontId="3" fillId="0" borderId="8" xfId="0" applyNumberFormat="1" applyFont="1" applyFill="1" applyBorder="1" applyAlignment="1">
      <alignment wrapText="1"/>
    </xf>
    <xf numFmtId="1" fontId="3" fillId="0" borderId="11" xfId="0" applyNumberFormat="1" applyFont="1" applyFill="1" applyBorder="1" applyAlignment="1">
      <alignment wrapText="1"/>
    </xf>
    <xf numFmtId="1" fontId="3" fillId="0" borderId="13" xfId="0" applyNumberFormat="1" applyFont="1" applyBorder="1" applyAlignment="1">
      <alignment vertical="top" wrapText="1"/>
    </xf>
    <xf numFmtId="1" fontId="3" fillId="0" borderId="8" xfId="0" applyNumberFormat="1" applyFont="1" applyBorder="1" applyAlignment="1">
      <alignment vertical="top" wrapText="1"/>
    </xf>
    <xf numFmtId="1" fontId="3" fillId="0" borderId="11" xfId="0" applyNumberFormat="1" applyFont="1" applyBorder="1" applyAlignment="1">
      <alignment vertical="top" wrapText="1"/>
    </xf>
    <xf numFmtId="1" fontId="3" fillId="0" borderId="8" xfId="0" applyNumberFormat="1" applyFont="1" applyBorder="1" applyAlignment="1">
      <alignment wrapText="1"/>
    </xf>
    <xf numFmtId="1" fontId="3" fillId="0" borderId="9" xfId="0" applyNumberFormat="1" applyFont="1" applyBorder="1" applyAlignment="1"/>
    <xf numFmtId="1" fontId="2" fillId="2" borderId="10" xfId="0" applyNumberFormat="1" applyFont="1" applyFill="1" applyBorder="1" applyAlignment="1"/>
    <xf numFmtId="1" fontId="3" fillId="0" borderId="11" xfId="0" applyNumberFormat="1" applyFont="1" applyBorder="1" applyAlignment="1">
      <alignment wrapText="1"/>
    </xf>
    <xf numFmtId="1" fontId="2" fillId="0" borderId="13" xfId="0" applyNumberFormat="1" applyFont="1" applyBorder="1" applyAlignment="1">
      <alignment vertical="top" wrapText="1"/>
    </xf>
    <xf numFmtId="1" fontId="3" fillId="0" borderId="13" xfId="0" applyNumberFormat="1" applyFont="1" applyFill="1" applyBorder="1" applyAlignment="1">
      <alignment vertical="top" wrapText="1"/>
    </xf>
    <xf numFmtId="1" fontId="3" fillId="0" borderId="8" xfId="0" applyNumberFormat="1" applyFont="1" applyFill="1" applyBorder="1" applyAlignment="1">
      <alignment vertical="top" wrapText="1"/>
    </xf>
    <xf numFmtId="1" fontId="3" fillId="0" borderId="11" xfId="0" applyNumberFormat="1" applyFont="1" applyFill="1" applyBorder="1" applyAlignment="1">
      <alignment vertical="top" wrapText="1"/>
    </xf>
    <xf numFmtId="1" fontId="3" fillId="0" borderId="8" xfId="0" applyNumberFormat="1" applyFont="1" applyBorder="1"/>
    <xf numFmtId="1" fontId="2" fillId="0" borderId="0" xfId="0" applyNumberFormat="1" applyFont="1"/>
    <xf numFmtId="1" fontId="2" fillId="0" borderId="14" xfId="0" applyNumberFormat="1" applyFont="1" applyBorder="1" applyAlignment="1">
      <alignment vertical="top" wrapText="1"/>
    </xf>
    <xf numFmtId="1" fontId="2" fillId="0" borderId="15" xfId="0" applyNumberFormat="1" applyFont="1" applyBorder="1"/>
    <xf numFmtId="1" fontId="2" fillId="0" borderId="16" xfId="0" applyNumberFormat="1" applyFont="1" applyBorder="1"/>
    <xf numFmtId="1" fontId="2" fillId="2" borderId="17" xfId="0" applyNumberFormat="1" applyFont="1" applyFill="1" applyBorder="1"/>
    <xf numFmtId="1" fontId="2" fillId="0" borderId="18" xfId="0" applyNumberFormat="1" applyFont="1" applyBorder="1"/>
    <xf numFmtId="1" fontId="3" fillId="0" borderId="0" xfId="0" applyNumberFormat="1" applyFont="1" applyAlignment="1">
      <alignment horizontal="center"/>
    </xf>
    <xf numFmtId="1" fontId="3" fillId="0" borderId="19" xfId="0" applyNumberFormat="1" applyFont="1" applyBorder="1"/>
    <xf numFmtId="9" fontId="3" fillId="0" borderId="19" xfId="0" applyNumberFormat="1" applyFont="1" applyBorder="1"/>
    <xf numFmtId="9" fontId="2" fillId="0" borderId="19" xfId="0" applyNumberFormat="1" applyFont="1" applyBorder="1" applyAlignment="1">
      <alignment horizontal="center"/>
    </xf>
    <xf numFmtId="1" fontId="3" fillId="0" borderId="16" xfId="0" applyNumberFormat="1" applyFont="1" applyBorder="1"/>
    <xf numFmtId="1" fontId="3" fillId="2" borderId="17" xfId="0" applyNumberFormat="1" applyFont="1" applyFill="1" applyBorder="1"/>
    <xf numFmtId="1" fontId="3" fillId="0" borderId="18" xfId="0" applyNumberFormat="1" applyFont="1" applyBorder="1"/>
    <xf numFmtId="1" fontId="3" fillId="0" borderId="35" xfId="0" applyNumberFormat="1" applyFont="1" applyBorder="1" applyAlignment="1">
      <alignment horizontal="center"/>
    </xf>
    <xf numFmtId="1" fontId="3" fillId="0" borderId="36" xfId="0" applyNumberFormat="1" applyFont="1" applyBorder="1" applyAlignment="1">
      <alignment vertical="center"/>
    </xf>
    <xf numFmtId="1" fontId="2" fillId="0" borderId="39" xfId="0" applyNumberFormat="1" applyFont="1" applyBorder="1" applyAlignment="1">
      <alignment vertical="center" wrapText="1"/>
    </xf>
    <xf numFmtId="1" fontId="2" fillId="0" borderId="38" xfId="0" applyNumberFormat="1" applyFont="1" applyBorder="1" applyAlignment="1">
      <alignment horizontal="center"/>
    </xf>
    <xf numFmtId="2" fontId="0" fillId="0" borderId="0" xfId="0" applyNumberFormat="1"/>
    <xf numFmtId="0" fontId="4" fillId="0" borderId="0" xfId="0" applyFont="1" applyAlignment="1"/>
    <xf numFmtId="0" fontId="5" fillId="0" borderId="0" xfId="0" applyFont="1" applyAlignment="1"/>
    <xf numFmtId="0" fontId="5" fillId="0" borderId="0" xfId="0" applyFont="1"/>
    <xf numFmtId="2" fontId="8" fillId="0" borderId="41" xfId="0" applyNumberFormat="1" applyFont="1" applyBorder="1" applyAlignment="1">
      <alignment horizontal="center" wrapText="1"/>
    </xf>
    <xf numFmtId="0" fontId="4" fillId="0" borderId="0" xfId="0" applyFont="1"/>
    <xf numFmtId="0" fontId="1" fillId="0" borderId="43" xfId="0" applyFont="1" applyBorder="1" applyAlignment="1">
      <alignment horizontal="center"/>
    </xf>
    <xf numFmtId="0" fontId="9" fillId="0" borderId="43" xfId="0" applyFont="1" applyBorder="1" applyAlignment="1">
      <alignment wrapText="1"/>
    </xf>
    <xf numFmtId="2" fontId="9" fillId="0" borderId="43" xfId="0" applyNumberFormat="1" applyFont="1" applyBorder="1" applyAlignment="1">
      <alignment horizontal="right"/>
    </xf>
    <xf numFmtId="2" fontId="9" fillId="3" borderId="43" xfId="0" applyNumberFormat="1" applyFont="1" applyFill="1" applyBorder="1" applyAlignment="1">
      <alignment horizontal="right"/>
    </xf>
    <xf numFmtId="0" fontId="9" fillId="0" borderId="0" xfId="0" applyFont="1" applyAlignment="1">
      <alignment horizontal="center"/>
    </xf>
    <xf numFmtId="0" fontId="9" fillId="0" borderId="0" xfId="0" applyFont="1"/>
    <xf numFmtId="16" fontId="0" fillId="0" borderId="0" xfId="0" applyNumberFormat="1"/>
    <xf numFmtId="49" fontId="1" fillId="0" borderId="43" xfId="0" applyNumberFormat="1" applyFont="1" applyBorder="1" applyAlignment="1">
      <alignment horizontal="center"/>
    </xf>
    <xf numFmtId="0" fontId="9" fillId="0" borderId="43" xfId="0" applyFont="1" applyBorder="1"/>
    <xf numFmtId="2" fontId="9" fillId="0" borderId="1" xfId="0" applyNumberFormat="1" applyFont="1" applyBorder="1" applyAlignment="1">
      <alignment horizontal="right"/>
    </xf>
    <xf numFmtId="49" fontId="1" fillId="0" borderId="1" xfId="0" applyNumberFormat="1" applyFont="1" applyBorder="1" applyAlignment="1">
      <alignment horizontal="center"/>
    </xf>
    <xf numFmtId="0" fontId="9" fillId="0" borderId="1" xfId="0" applyFont="1" applyBorder="1"/>
    <xf numFmtId="0" fontId="7" fillId="0" borderId="46" xfId="0" applyFont="1" applyBorder="1" applyAlignment="1">
      <alignment horizontal="center"/>
    </xf>
    <xf numFmtId="0" fontId="8" fillId="0" borderId="47" xfId="0" applyFont="1" applyBorder="1"/>
    <xf numFmtId="49" fontId="7" fillId="0" borderId="1" xfId="0" applyNumberFormat="1" applyFont="1" applyBorder="1" applyAlignment="1">
      <alignment horizontal="center"/>
    </xf>
    <xf numFmtId="0" fontId="9" fillId="0" borderId="52" xfId="0" applyFont="1" applyBorder="1"/>
    <xf numFmtId="2" fontId="8" fillId="0" borderId="40" xfId="0" applyNumberFormat="1" applyFont="1" applyBorder="1" applyAlignment="1">
      <alignment horizontal="right"/>
    </xf>
    <xf numFmtId="2" fontId="8" fillId="0" borderId="53" xfId="0" applyNumberFormat="1" applyFont="1" applyBorder="1" applyAlignment="1">
      <alignment horizontal="right"/>
    </xf>
    <xf numFmtId="0" fontId="1" fillId="0" borderId="0" xfId="0" applyFont="1"/>
    <xf numFmtId="2" fontId="4" fillId="0" borderId="0" xfId="0" applyNumberFormat="1" applyFont="1"/>
    <xf numFmtId="2" fontId="5" fillId="0" borderId="0" xfId="0" applyNumberFormat="1" applyFont="1"/>
    <xf numFmtId="1" fontId="3" fillId="0" borderId="54" xfId="0" applyNumberFormat="1" applyFont="1" applyBorder="1"/>
    <xf numFmtId="1" fontId="3" fillId="2" borderId="55" xfId="0" applyNumberFormat="1" applyFont="1" applyFill="1" applyBorder="1"/>
    <xf numFmtId="16" fontId="1" fillId="0" borderId="0" xfId="0" applyNumberFormat="1" applyFont="1"/>
    <xf numFmtId="1" fontId="2" fillId="0" borderId="38" xfId="0" applyNumberFormat="1" applyFont="1" applyBorder="1"/>
    <xf numFmtId="1" fontId="3" fillId="0" borderId="38" xfId="0" applyNumberFormat="1" applyFont="1" applyBorder="1"/>
    <xf numFmtId="1" fontId="3" fillId="0" borderId="38" xfId="0" applyNumberFormat="1" applyFont="1" applyBorder="1" applyAlignment="1"/>
    <xf numFmtId="1" fontId="2" fillId="0" borderId="35" xfId="0" applyNumberFormat="1" applyFont="1" applyBorder="1"/>
    <xf numFmtId="0" fontId="8" fillId="0" borderId="56" xfId="0" applyFont="1" applyBorder="1" applyAlignment="1">
      <alignment horizontal="left"/>
    </xf>
    <xf numFmtId="2" fontId="8" fillId="3" borderId="57" xfId="0" applyNumberFormat="1" applyFont="1" applyFill="1" applyBorder="1" applyAlignment="1">
      <alignment horizontal="right"/>
    </xf>
    <xf numFmtId="0" fontId="7" fillId="0" borderId="43" xfId="0" applyFont="1" applyBorder="1" applyAlignment="1">
      <alignment horizontal="center"/>
    </xf>
    <xf numFmtId="2" fontId="8" fillId="3" borderId="43" xfId="0" applyNumberFormat="1" applyFont="1" applyFill="1" applyBorder="1" applyAlignment="1">
      <alignment horizontal="right"/>
    </xf>
    <xf numFmtId="0" fontId="11" fillId="0" borderId="0" xfId="0" applyFont="1" applyAlignment="1">
      <alignment horizontal="center"/>
    </xf>
    <xf numFmtId="0" fontId="7" fillId="0" borderId="61" xfId="0" applyFont="1" applyBorder="1" applyAlignment="1" applyProtection="1">
      <alignment horizontal="center"/>
      <protection hidden="1"/>
    </xf>
    <xf numFmtId="1" fontId="8" fillId="3" borderId="62" xfId="0" applyNumberFormat="1" applyFont="1" applyFill="1" applyBorder="1" applyAlignment="1" applyProtection="1">
      <alignment horizontal="right"/>
      <protection hidden="1"/>
    </xf>
    <xf numFmtId="0" fontId="11" fillId="0" borderId="0" xfId="0" applyFont="1"/>
    <xf numFmtId="1" fontId="8" fillId="3" borderId="57" xfId="0" applyNumberFormat="1" applyFont="1" applyFill="1" applyBorder="1" applyAlignment="1">
      <alignment horizontal="right"/>
    </xf>
    <xf numFmtId="2" fontId="8" fillId="3" borderId="56" xfId="0" applyNumberFormat="1" applyFont="1" applyFill="1" applyBorder="1" applyAlignment="1">
      <alignment horizontal="right"/>
    </xf>
    <xf numFmtId="0" fontId="8" fillId="0" borderId="51" xfId="0" applyFont="1" applyBorder="1" applyAlignment="1">
      <alignment horizontal="left"/>
    </xf>
    <xf numFmtId="2" fontId="9" fillId="0" borderId="0" xfId="0" applyNumberFormat="1" applyFont="1" applyAlignment="1">
      <alignment horizontal="center"/>
    </xf>
    <xf numFmtId="0" fontId="7" fillId="0" borderId="46" xfId="0" applyFont="1" applyBorder="1" applyAlignment="1" applyProtection="1">
      <alignment horizontal="center"/>
      <protection hidden="1"/>
    </xf>
    <xf numFmtId="0" fontId="8" fillId="0" borderId="47" xfId="0" applyFont="1" applyBorder="1" applyProtection="1">
      <protection hidden="1"/>
    </xf>
    <xf numFmtId="2" fontId="8" fillId="3" borderId="40" xfId="0" applyNumberFormat="1" applyFont="1" applyFill="1" applyBorder="1" applyAlignment="1" applyProtection="1">
      <alignment horizontal="right"/>
      <protection hidden="1"/>
    </xf>
    <xf numFmtId="0" fontId="7" fillId="0" borderId="49" xfId="0" applyFont="1" applyBorder="1" applyAlignment="1" applyProtection="1">
      <alignment horizontal="center"/>
      <protection hidden="1"/>
    </xf>
    <xf numFmtId="0" fontId="9" fillId="0" borderId="45" xfId="0" applyFont="1" applyBorder="1" applyAlignment="1" applyProtection="1">
      <alignment horizontal="left"/>
      <protection hidden="1"/>
    </xf>
    <xf numFmtId="2" fontId="9" fillId="3" borderId="49" xfId="0" applyNumberFormat="1" applyFont="1" applyFill="1" applyBorder="1" applyAlignment="1" applyProtection="1">
      <alignment horizontal="right"/>
      <protection hidden="1"/>
    </xf>
    <xf numFmtId="2" fontId="9" fillId="3" borderId="43" xfId="0" applyNumberFormat="1" applyFont="1" applyFill="1" applyBorder="1" applyAlignment="1" applyProtection="1">
      <alignment horizontal="right"/>
      <protection hidden="1"/>
    </xf>
    <xf numFmtId="0" fontId="9" fillId="0" borderId="63" xfId="0" applyFont="1" applyBorder="1" applyAlignment="1" applyProtection="1">
      <alignment horizontal="left"/>
      <protection hidden="1"/>
    </xf>
    <xf numFmtId="2" fontId="9" fillId="3" borderId="64" xfId="0" applyNumberFormat="1" applyFont="1" applyFill="1" applyBorder="1" applyAlignment="1" applyProtection="1">
      <alignment horizontal="right"/>
      <protection hidden="1"/>
    </xf>
    <xf numFmtId="2" fontId="9" fillId="3" borderId="1" xfId="0" applyNumberFormat="1" applyFont="1" applyFill="1" applyBorder="1" applyAlignment="1" applyProtection="1">
      <alignment horizontal="right"/>
      <protection hidden="1"/>
    </xf>
    <xf numFmtId="0" fontId="7" fillId="0" borderId="50" xfId="0" applyFont="1" applyBorder="1" applyAlignment="1" applyProtection="1">
      <alignment horizontal="center"/>
      <protection hidden="1"/>
    </xf>
    <xf numFmtId="2" fontId="9" fillId="3" borderId="40" xfId="0" applyNumberFormat="1" applyFont="1" applyFill="1" applyBorder="1" applyAlignment="1" applyProtection="1">
      <alignment horizontal="right"/>
      <protection hidden="1"/>
    </xf>
    <xf numFmtId="0" fontId="8" fillId="0" borderId="45" xfId="0" applyFont="1" applyBorder="1" applyAlignment="1" applyProtection="1">
      <alignment horizontal="left"/>
      <protection hidden="1"/>
    </xf>
    <xf numFmtId="2" fontId="8" fillId="3" borderId="49" xfId="0" applyNumberFormat="1" applyFont="1" applyFill="1" applyBorder="1" applyAlignment="1" applyProtection="1">
      <alignment horizontal="right"/>
      <protection hidden="1"/>
    </xf>
    <xf numFmtId="2" fontId="8" fillId="3" borderId="43" xfId="0" applyNumberFormat="1" applyFont="1" applyFill="1" applyBorder="1" applyAlignment="1" applyProtection="1">
      <alignment horizontal="right"/>
      <protection hidden="1"/>
    </xf>
    <xf numFmtId="0" fontId="7" fillId="0" borderId="43" xfId="0" applyFont="1" applyBorder="1" applyAlignment="1" applyProtection="1">
      <alignment horizontal="center"/>
      <protection hidden="1"/>
    </xf>
    <xf numFmtId="0" fontId="9" fillId="0" borderId="43" xfId="0" applyFont="1" applyBorder="1" applyAlignment="1" applyProtection="1">
      <alignment horizontal="left"/>
      <protection hidden="1"/>
    </xf>
    <xf numFmtId="0" fontId="10" fillId="0" borderId="43" xfId="0" applyFont="1" applyBorder="1" applyAlignment="1" applyProtection="1">
      <alignment horizontal="left"/>
      <protection hidden="1"/>
    </xf>
    <xf numFmtId="2" fontId="9" fillId="0" borderId="0" xfId="0" applyNumberFormat="1" applyFont="1"/>
    <xf numFmtId="1" fontId="12" fillId="0" borderId="0" xfId="0" applyNumberFormat="1" applyFont="1" applyAlignment="1"/>
    <xf numFmtId="1" fontId="2" fillId="0" borderId="8" xfId="0" applyNumberFormat="1" applyFont="1" applyFill="1" applyBorder="1" applyAlignment="1">
      <alignment horizontal="center" vertical="center" wrapText="1"/>
    </xf>
    <xf numFmtId="1" fontId="2" fillId="0" borderId="66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8" fillId="0" borderId="47" xfId="0" applyFont="1" applyBorder="1" applyAlignment="1">
      <alignment horizontal="left"/>
    </xf>
    <xf numFmtId="0" fontId="7" fillId="0" borderId="56" xfId="0" applyFont="1" applyBorder="1" applyAlignment="1">
      <alignment horizontal="center"/>
    </xf>
    <xf numFmtId="1" fontId="8" fillId="3" borderId="67" xfId="0" applyNumberFormat="1" applyFont="1" applyFill="1" applyBorder="1" applyAlignment="1">
      <alignment horizontal="right"/>
    </xf>
    <xf numFmtId="0" fontId="7" fillId="0" borderId="44" xfId="0" applyFont="1" applyBorder="1" applyAlignment="1">
      <alignment horizontal="center"/>
    </xf>
    <xf numFmtId="2" fontId="8" fillId="3" borderId="32" xfId="0" applyNumberFormat="1" applyFont="1" applyFill="1" applyBorder="1" applyAlignment="1">
      <alignment horizontal="right"/>
    </xf>
    <xf numFmtId="2" fontId="8" fillId="3" borderId="45" xfId="0" applyNumberFormat="1" applyFont="1" applyFill="1" applyBorder="1" applyAlignment="1">
      <alignment horizontal="right"/>
    </xf>
    <xf numFmtId="0" fontId="13" fillId="0" borderId="43" xfId="0" applyFont="1" applyBorder="1" applyAlignment="1" applyProtection="1">
      <alignment horizontal="left"/>
      <protection hidden="1"/>
    </xf>
    <xf numFmtId="0" fontId="8" fillId="0" borderId="45" xfId="0" applyFont="1" applyBorder="1" applyAlignment="1" applyProtection="1">
      <alignment vertical="center" wrapText="1"/>
      <protection hidden="1"/>
    </xf>
    <xf numFmtId="2" fontId="8" fillId="3" borderId="49" xfId="0" applyNumberFormat="1" applyFont="1" applyFill="1" applyBorder="1" applyAlignment="1" applyProtection="1">
      <alignment horizontal="right" vertical="center"/>
      <protection hidden="1"/>
    </xf>
    <xf numFmtId="1" fontId="3" fillId="4" borderId="11" xfId="0" applyNumberFormat="1" applyFont="1" applyFill="1" applyBorder="1"/>
    <xf numFmtId="1" fontId="3" fillId="4" borderId="9" xfId="0" applyNumberFormat="1" applyFont="1" applyFill="1" applyBorder="1"/>
    <xf numFmtId="1" fontId="3" fillId="4" borderId="13" xfId="0" applyNumberFormat="1" applyFont="1" applyFill="1" applyBorder="1" applyAlignment="1">
      <alignment vertical="top" wrapText="1"/>
    </xf>
    <xf numFmtId="1" fontId="3" fillId="0" borderId="9" xfId="0" applyNumberFormat="1" applyFont="1" applyFill="1" applyBorder="1"/>
    <xf numFmtId="1" fontId="7" fillId="0" borderId="65" xfId="0" applyNumberFormat="1" applyFont="1" applyFill="1" applyBorder="1" applyAlignment="1">
      <alignment horizontal="center" wrapText="1"/>
    </xf>
    <xf numFmtId="1" fontId="7" fillId="0" borderId="0" xfId="0" applyNumberFormat="1" applyFont="1" applyFill="1" applyBorder="1" applyAlignment="1">
      <alignment horizontal="center" wrapText="1"/>
    </xf>
    <xf numFmtId="1" fontId="3" fillId="0" borderId="23" xfId="0" applyNumberFormat="1" applyFont="1" applyBorder="1" applyAlignment="1">
      <alignment horizontal="right" vertical="center"/>
    </xf>
    <xf numFmtId="1" fontId="3" fillId="0" borderId="24" xfId="0" applyNumberFormat="1" applyFont="1" applyBorder="1" applyAlignment="1">
      <alignment horizontal="right" vertical="center"/>
    </xf>
    <xf numFmtId="1" fontId="3" fillId="0" borderId="25" xfId="0" applyNumberFormat="1" applyFont="1" applyBorder="1" applyAlignment="1">
      <alignment horizontal="right" vertical="center"/>
    </xf>
    <xf numFmtId="1" fontId="3" fillId="2" borderId="20" xfId="0" applyNumberFormat="1" applyFont="1" applyFill="1" applyBorder="1" applyAlignment="1">
      <alignment horizontal="right" vertical="center"/>
    </xf>
    <xf numFmtId="1" fontId="3" fillId="2" borderId="21" xfId="0" applyNumberFormat="1" applyFont="1" applyFill="1" applyBorder="1" applyAlignment="1">
      <alignment horizontal="right" vertical="center"/>
    </xf>
    <xf numFmtId="1" fontId="3" fillId="2" borderId="22" xfId="0" applyNumberFormat="1" applyFont="1" applyFill="1" applyBorder="1" applyAlignment="1">
      <alignment horizontal="right" vertical="center"/>
    </xf>
    <xf numFmtId="9" fontId="3" fillId="0" borderId="19" xfId="0" applyNumberFormat="1" applyFont="1" applyBorder="1" applyAlignment="1">
      <alignment horizontal="center"/>
    </xf>
    <xf numFmtId="9" fontId="3" fillId="0" borderId="33" xfId="0" applyNumberFormat="1" applyFont="1" applyBorder="1" applyAlignment="1">
      <alignment horizontal="center"/>
    </xf>
    <xf numFmtId="9" fontId="3" fillId="0" borderId="34" xfId="0" applyNumberFormat="1" applyFont="1" applyBorder="1" applyAlignment="1">
      <alignment horizontal="center"/>
    </xf>
    <xf numFmtId="1" fontId="3" fillId="0" borderId="26" xfId="0" applyNumberFormat="1" applyFont="1" applyBorder="1" applyAlignment="1">
      <alignment horizontal="right" vertical="center"/>
    </xf>
    <xf numFmtId="1" fontId="3" fillId="0" borderId="27" xfId="0" applyNumberFormat="1" applyFont="1" applyBorder="1" applyAlignment="1">
      <alignment horizontal="right" vertical="center"/>
    </xf>
    <xf numFmtId="1" fontId="3" fillId="0" borderId="28" xfId="0" applyNumberFormat="1" applyFont="1" applyBorder="1" applyAlignment="1">
      <alignment horizontal="right" vertical="center"/>
    </xf>
    <xf numFmtId="1" fontId="3" fillId="0" borderId="23" xfId="0" applyNumberFormat="1" applyFont="1" applyBorder="1" applyAlignment="1">
      <alignment horizontal="right" vertical="center" wrapText="1"/>
    </xf>
    <xf numFmtId="1" fontId="3" fillId="0" borderId="24" xfId="0" applyNumberFormat="1" applyFont="1" applyBorder="1" applyAlignment="1">
      <alignment horizontal="right" vertical="center" wrapText="1"/>
    </xf>
    <xf numFmtId="1" fontId="3" fillId="0" borderId="25" xfId="0" applyNumberFormat="1" applyFont="1" applyBorder="1" applyAlignment="1">
      <alignment horizontal="right" vertical="center" wrapText="1"/>
    </xf>
    <xf numFmtId="1" fontId="2" fillId="2" borderId="20" xfId="0" applyNumberFormat="1" applyFont="1" applyFill="1" applyBorder="1" applyAlignment="1">
      <alignment horizontal="right" vertical="center" wrapText="1"/>
    </xf>
    <xf numFmtId="1" fontId="2" fillId="2" borderId="21" xfId="0" applyNumberFormat="1" applyFont="1" applyFill="1" applyBorder="1" applyAlignment="1">
      <alignment horizontal="right" vertical="center" wrapText="1"/>
    </xf>
    <xf numFmtId="1" fontId="2" fillId="2" borderId="22" xfId="0" applyNumberFormat="1" applyFont="1" applyFill="1" applyBorder="1" applyAlignment="1">
      <alignment horizontal="right" vertical="center" wrapText="1"/>
    </xf>
    <xf numFmtId="1" fontId="2" fillId="0" borderId="5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right" vertical="center" wrapText="1"/>
    </xf>
    <xf numFmtId="1" fontId="3" fillId="0" borderId="9" xfId="0" applyNumberFormat="1" applyFont="1" applyBorder="1" applyAlignment="1">
      <alignment horizontal="right" vertical="center" wrapText="1"/>
    </xf>
    <xf numFmtId="1" fontId="2" fillId="2" borderId="10" xfId="0" applyNumberFormat="1" applyFont="1" applyFill="1" applyBorder="1" applyAlignment="1">
      <alignment horizontal="right" vertical="center" wrapText="1"/>
    </xf>
    <xf numFmtId="1" fontId="3" fillId="0" borderId="26" xfId="0" applyNumberFormat="1" applyFont="1" applyBorder="1" applyAlignment="1">
      <alignment horizontal="right" vertical="center" wrapText="1"/>
    </xf>
    <xf numFmtId="1" fontId="3" fillId="0" borderId="27" xfId="0" applyNumberFormat="1" applyFont="1" applyBorder="1" applyAlignment="1">
      <alignment horizontal="right" vertical="center" wrapText="1"/>
    </xf>
    <xf numFmtId="1" fontId="3" fillId="0" borderId="28" xfId="0" applyNumberFormat="1" applyFont="1" applyBorder="1" applyAlignment="1">
      <alignment horizontal="right" vertical="center" wrapText="1"/>
    </xf>
    <xf numFmtId="1" fontId="2" fillId="0" borderId="37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1" fontId="2" fillId="0" borderId="4" xfId="0" applyNumberFormat="1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center" vertical="center" wrapText="1"/>
    </xf>
    <xf numFmtId="1" fontId="2" fillId="0" borderId="29" xfId="0" applyNumberFormat="1" applyFont="1" applyFill="1" applyBorder="1" applyAlignment="1">
      <alignment horizontal="center" wrapText="1"/>
    </xf>
    <xf numFmtId="1" fontId="2" fillId="0" borderId="30" xfId="0" applyNumberFormat="1" applyFont="1" applyFill="1" applyBorder="1" applyAlignment="1">
      <alignment horizontal="center" wrapText="1"/>
    </xf>
    <xf numFmtId="1" fontId="2" fillId="0" borderId="31" xfId="0" applyNumberFormat="1" applyFont="1" applyFill="1" applyBorder="1" applyAlignment="1">
      <alignment horizontal="center" wrapText="1"/>
    </xf>
    <xf numFmtId="2" fontId="10" fillId="3" borderId="50" xfId="0" applyNumberFormat="1" applyFont="1" applyFill="1" applyBorder="1" applyAlignment="1" applyProtection="1">
      <alignment horizontal="center"/>
      <protection hidden="1"/>
    </xf>
    <xf numFmtId="2" fontId="10" fillId="3" borderId="51" xfId="0" applyNumberFormat="1" applyFont="1" applyFill="1" applyBorder="1" applyAlignment="1" applyProtection="1">
      <alignment horizontal="center"/>
      <protection hidden="1"/>
    </xf>
    <xf numFmtId="0" fontId="6" fillId="0" borderId="0" xfId="0" applyFont="1" applyAlignment="1">
      <alignment horizontal="center"/>
    </xf>
    <xf numFmtId="14" fontId="6" fillId="0" borderId="0" xfId="0" applyNumberFormat="1" applyFont="1" applyAlignment="1">
      <alignment horizontal="center"/>
    </xf>
    <xf numFmtId="14" fontId="6" fillId="0" borderId="0" xfId="0" applyNumberFormat="1" applyFont="1" applyBorder="1" applyAlignment="1">
      <alignment horizontal="center"/>
    </xf>
    <xf numFmtId="0" fontId="7" fillId="0" borderId="58" xfId="0" applyFont="1" applyBorder="1" applyAlignment="1">
      <alignment horizontal="center"/>
    </xf>
    <xf numFmtId="0" fontId="7" fillId="0" borderId="60" xfId="0" applyFont="1" applyBorder="1" applyAlignment="1">
      <alignment horizontal="center"/>
    </xf>
    <xf numFmtId="0" fontId="8" fillId="0" borderId="42" xfId="0" applyFont="1" applyBorder="1" applyAlignment="1">
      <alignment horizontal="center"/>
    </xf>
    <xf numFmtId="0" fontId="8" fillId="0" borderId="41" xfId="0" applyFont="1" applyBorder="1" applyAlignment="1">
      <alignment horizontal="center"/>
    </xf>
    <xf numFmtId="14" fontId="6" fillId="0" borderId="42" xfId="0" applyNumberFormat="1" applyFont="1" applyBorder="1" applyAlignment="1">
      <alignment horizontal="center"/>
    </xf>
    <xf numFmtId="14" fontId="6" fillId="0" borderId="59" xfId="0" applyNumberFormat="1" applyFont="1" applyBorder="1" applyAlignment="1">
      <alignment horizontal="center"/>
    </xf>
    <xf numFmtId="0" fontId="7" fillId="0" borderId="44" xfId="0" applyFont="1" applyBorder="1" applyAlignment="1">
      <alignment horizontal="left"/>
    </xf>
    <xf numFmtId="0" fontId="7" fillId="0" borderId="32" xfId="0" applyFont="1" applyBorder="1" applyAlignment="1">
      <alignment horizontal="left"/>
    </xf>
    <xf numFmtId="0" fontId="7" fillId="0" borderId="45" xfId="0" applyFont="1" applyBorder="1" applyAlignment="1">
      <alignment horizontal="left"/>
    </xf>
    <xf numFmtId="0" fontId="7" fillId="0" borderId="48" xfId="0" applyFont="1" applyBorder="1" applyAlignment="1" applyProtection="1">
      <alignment horizontal="left"/>
      <protection hidden="1"/>
    </xf>
    <xf numFmtId="2" fontId="8" fillId="3" borderId="64" xfId="0" applyNumberFormat="1" applyFont="1" applyFill="1" applyBorder="1" applyAlignment="1" applyProtection="1">
      <alignment horizontal="right" vertical="center"/>
      <protection hidden="1"/>
    </xf>
    <xf numFmtId="2" fontId="8" fillId="3" borderId="49" xfId="0" applyNumberFormat="1" applyFont="1" applyFill="1" applyBorder="1" applyAlignment="1" applyProtection="1">
      <alignment horizontal="right" vertical="center"/>
      <protection hidden="1"/>
    </xf>
    <xf numFmtId="0" fontId="11" fillId="0" borderId="0" xfId="0" applyFont="1" applyAlignment="1">
      <alignment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R39"/>
  <sheetViews>
    <sheetView tabSelected="1" workbookViewId="0">
      <selection activeCell="J12" sqref="J12"/>
    </sheetView>
  </sheetViews>
  <sheetFormatPr defaultRowHeight="12" x14ac:dyDescent="0.2"/>
  <cols>
    <col min="1" max="1" width="3.5703125" style="43" customWidth="1"/>
    <col min="2" max="2" width="27.42578125" style="2" customWidth="1"/>
    <col min="3" max="5" width="9.42578125" style="2" customWidth="1"/>
    <col min="6" max="6" width="9.42578125" style="37" customWidth="1"/>
    <col min="7" max="9" width="9.42578125" style="2" customWidth="1"/>
    <col min="10" max="10" width="9.42578125" style="37" customWidth="1"/>
    <col min="11" max="13" width="9.42578125" style="2" hidden="1" customWidth="1"/>
    <col min="14" max="14" width="9.42578125" style="37" hidden="1" customWidth="1"/>
    <col min="15" max="18" width="9.42578125" style="2" customWidth="1"/>
    <col min="19" max="16384" width="9.140625" style="2"/>
  </cols>
  <sheetData>
    <row r="1" spans="1:18" ht="26.25" customHeight="1" x14ac:dyDescent="0.25">
      <c r="A1" s="119" t="s">
        <v>83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26.25" customHeight="1" x14ac:dyDescent="0.2">
      <c r="A2" s="136" t="s">
        <v>73</v>
      </c>
      <c r="B2" s="137"/>
      <c r="C2" s="137"/>
      <c r="D2" s="137"/>
      <c r="E2" s="137"/>
      <c r="F2" s="137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21.75" customHeight="1" x14ac:dyDescent="0.2">
      <c r="A3" s="51"/>
      <c r="B3" s="3"/>
      <c r="C3" s="3"/>
      <c r="D3" s="3"/>
      <c r="E3" s="3"/>
      <c r="F3" s="4"/>
      <c r="G3" s="4"/>
      <c r="H3" s="5"/>
      <c r="J3" s="5"/>
      <c r="K3" s="5"/>
      <c r="N3" s="2"/>
    </row>
    <row r="4" spans="1:18" ht="24" customHeight="1" x14ac:dyDescent="0.2">
      <c r="A4" s="165" t="s">
        <v>0</v>
      </c>
      <c r="B4" s="167" t="s">
        <v>1</v>
      </c>
      <c r="C4" s="169" t="s">
        <v>6</v>
      </c>
      <c r="D4" s="170"/>
      <c r="E4" s="170"/>
      <c r="F4" s="171"/>
      <c r="G4" s="172" t="s">
        <v>37</v>
      </c>
      <c r="H4" s="170"/>
      <c r="I4" s="170"/>
      <c r="J4" s="171"/>
      <c r="K4" s="173"/>
      <c r="L4" s="174"/>
      <c r="M4" s="174"/>
      <c r="N4" s="175"/>
      <c r="O4" s="156" t="s">
        <v>38</v>
      </c>
      <c r="P4" s="157"/>
      <c r="Q4" s="157"/>
      <c r="R4" s="158"/>
    </row>
    <row r="5" spans="1:18" ht="36" x14ac:dyDescent="0.2">
      <c r="A5" s="166"/>
      <c r="B5" s="168"/>
      <c r="C5" s="8" t="s">
        <v>2</v>
      </c>
      <c r="D5" s="121" t="s">
        <v>84</v>
      </c>
      <c r="E5" s="6" t="s">
        <v>85</v>
      </c>
      <c r="F5" s="7" t="s">
        <v>5</v>
      </c>
      <c r="G5" s="120" t="s">
        <v>2</v>
      </c>
      <c r="H5" s="121" t="s">
        <v>84</v>
      </c>
      <c r="I5" s="6" t="s">
        <v>85</v>
      </c>
      <c r="J5" s="7" t="s">
        <v>5</v>
      </c>
      <c r="K5" s="8" t="s">
        <v>2</v>
      </c>
      <c r="L5" s="6" t="s">
        <v>3</v>
      </c>
      <c r="M5" s="6" t="s">
        <v>4</v>
      </c>
      <c r="N5" s="7" t="s">
        <v>5</v>
      </c>
      <c r="O5" s="8" t="s">
        <v>2</v>
      </c>
      <c r="P5" s="6" t="s">
        <v>3</v>
      </c>
      <c r="Q5" s="6" t="s">
        <v>85</v>
      </c>
      <c r="R5" s="7" t="s">
        <v>5</v>
      </c>
    </row>
    <row r="6" spans="1:18" ht="12.75" customHeight="1" x14ac:dyDescent="0.2">
      <c r="A6" s="9">
        <v>1</v>
      </c>
      <c r="B6" s="10" t="s">
        <v>67</v>
      </c>
      <c r="C6" s="14">
        <f t="shared" ref="C6:E6" si="0">SUM(C7+C26)</f>
        <v>407000</v>
      </c>
      <c r="D6" s="12">
        <f t="shared" si="0"/>
        <v>251339.06</v>
      </c>
      <c r="E6" s="12">
        <f t="shared" si="0"/>
        <v>39927.299999999996</v>
      </c>
      <c r="F6" s="13">
        <f t="shared" ref="F6:J6" si="1">SUM(F7+F26)</f>
        <v>115733.64</v>
      </c>
      <c r="G6" s="11">
        <f t="shared" ref="G6:I6" si="2">SUM(G7+G26)</f>
        <v>887500</v>
      </c>
      <c r="H6" s="84">
        <f t="shared" si="2"/>
        <v>418293.79000000004</v>
      </c>
      <c r="I6" s="12">
        <f t="shared" si="2"/>
        <v>121380.1</v>
      </c>
      <c r="J6" s="13">
        <f t="shared" si="1"/>
        <v>347826.11000000004</v>
      </c>
      <c r="K6" s="14">
        <f t="shared" ref="K6:N6" si="3">SUM(K7+K26)</f>
        <v>0</v>
      </c>
      <c r="L6" s="12">
        <f t="shared" si="3"/>
        <v>0</v>
      </c>
      <c r="M6" s="12">
        <f t="shared" si="3"/>
        <v>0</v>
      </c>
      <c r="N6" s="13">
        <f t="shared" si="3"/>
        <v>0</v>
      </c>
      <c r="O6" s="14">
        <f t="shared" ref="O6:R8" si="4">SUM(C6+G6+K6)</f>
        <v>1294500</v>
      </c>
      <c r="P6" s="12">
        <f t="shared" si="4"/>
        <v>669632.85000000009</v>
      </c>
      <c r="Q6" s="12">
        <f t="shared" si="4"/>
        <v>161307.4</v>
      </c>
      <c r="R6" s="13">
        <f t="shared" si="4"/>
        <v>463559.75000000006</v>
      </c>
    </row>
    <row r="7" spans="1:18" ht="12.75" customHeight="1" x14ac:dyDescent="0.2">
      <c r="A7" s="9"/>
      <c r="B7" s="10" t="s">
        <v>7</v>
      </c>
      <c r="C7" s="14">
        <f t="shared" ref="C7:E7" si="5">SUM(C8:C25)</f>
        <v>407000</v>
      </c>
      <c r="D7" s="12">
        <f t="shared" si="5"/>
        <v>251339.06</v>
      </c>
      <c r="E7" s="12">
        <f t="shared" si="5"/>
        <v>39927.299999999996</v>
      </c>
      <c r="F7" s="13">
        <f t="shared" ref="F7:J7" si="6">SUM(F8:F25)</f>
        <v>115733.64</v>
      </c>
      <c r="G7" s="11">
        <f t="shared" ref="G7:I7" si="7">SUM(G8:G25)</f>
        <v>882500</v>
      </c>
      <c r="H7" s="84">
        <f t="shared" si="7"/>
        <v>416896.79000000004</v>
      </c>
      <c r="I7" s="12">
        <f t="shared" si="7"/>
        <v>121380.1</v>
      </c>
      <c r="J7" s="13">
        <f t="shared" si="6"/>
        <v>344223.11000000004</v>
      </c>
      <c r="K7" s="14">
        <f t="shared" ref="K7:N7" si="8">SUM(K8:K25)</f>
        <v>0</v>
      </c>
      <c r="L7" s="12">
        <f t="shared" si="8"/>
        <v>0</v>
      </c>
      <c r="M7" s="12">
        <f t="shared" si="8"/>
        <v>0</v>
      </c>
      <c r="N7" s="13">
        <f t="shared" si="8"/>
        <v>0</v>
      </c>
      <c r="O7" s="14">
        <f t="shared" si="4"/>
        <v>1289500</v>
      </c>
      <c r="P7" s="12">
        <f t="shared" si="4"/>
        <v>668235.85000000009</v>
      </c>
      <c r="Q7" s="12">
        <f t="shared" si="4"/>
        <v>161307.4</v>
      </c>
      <c r="R7" s="13">
        <f t="shared" si="4"/>
        <v>459956.75000000006</v>
      </c>
    </row>
    <row r="8" spans="1:18" ht="12.75" customHeight="1" x14ac:dyDescent="0.2">
      <c r="A8" s="15"/>
      <c r="B8" s="16" t="s">
        <v>8</v>
      </c>
      <c r="C8" s="19">
        <v>202200</v>
      </c>
      <c r="D8" s="18">
        <v>104841.78</v>
      </c>
      <c r="E8" s="18">
        <v>25605</v>
      </c>
      <c r="F8" s="13">
        <f>SUM(C8-D8-E8)</f>
        <v>71753.22</v>
      </c>
      <c r="G8" s="17">
        <v>640200</v>
      </c>
      <c r="H8" s="85">
        <v>316604.23</v>
      </c>
      <c r="I8" s="18">
        <v>81637.600000000006</v>
      </c>
      <c r="J8" s="21">
        <f>SUM(G8-H8-I8)</f>
        <v>241958.17</v>
      </c>
      <c r="K8" s="19"/>
      <c r="L8" s="18"/>
      <c r="M8" s="18"/>
      <c r="N8" s="13">
        <f>SUM(K8-L8-M8)</f>
        <v>0</v>
      </c>
      <c r="O8" s="20">
        <f t="shared" si="4"/>
        <v>842400</v>
      </c>
      <c r="P8" s="18">
        <f t="shared" si="4"/>
        <v>421446.01</v>
      </c>
      <c r="Q8" s="18">
        <f t="shared" si="4"/>
        <v>107242.6</v>
      </c>
      <c r="R8" s="21">
        <f t="shared" si="4"/>
        <v>313711.39</v>
      </c>
    </row>
    <row r="9" spans="1:18" ht="12.75" customHeight="1" x14ac:dyDescent="0.2">
      <c r="A9" s="15"/>
      <c r="B9" s="22" t="s">
        <v>9</v>
      </c>
      <c r="C9" s="24">
        <v>62700</v>
      </c>
      <c r="D9" s="18">
        <v>32280.34</v>
      </c>
      <c r="E9" s="18">
        <v>8211.2000000000007</v>
      </c>
      <c r="F9" s="13">
        <f>SUM(C9-D9-E9)</f>
        <v>22208.46</v>
      </c>
      <c r="G9" s="23">
        <v>198300</v>
      </c>
      <c r="H9" s="85">
        <v>83935.66</v>
      </c>
      <c r="I9" s="18">
        <v>39394.300000000003</v>
      </c>
      <c r="J9" s="21">
        <f>SUM(G9-H9-I9)</f>
        <v>74970.039999999994</v>
      </c>
      <c r="K9" s="24"/>
      <c r="L9" s="18"/>
      <c r="M9" s="18"/>
      <c r="N9" s="13">
        <f>SUM(K9-L9-M9)</f>
        <v>0</v>
      </c>
      <c r="O9" s="20">
        <f t="shared" ref="O9:O25" si="9">SUM(C9+G9+K9)</f>
        <v>261000</v>
      </c>
      <c r="P9" s="18">
        <f t="shared" ref="P9:P25" si="10">SUM(D9+H9+L9)</f>
        <v>116216</v>
      </c>
      <c r="Q9" s="18">
        <f t="shared" ref="Q9:Q25" si="11">SUM(E9+I9+M9)</f>
        <v>47605.5</v>
      </c>
      <c r="R9" s="21">
        <f t="shared" ref="R9:R25" si="12">SUM(F9+J9+N9)</f>
        <v>97178.5</v>
      </c>
    </row>
    <row r="10" spans="1:18" ht="12.75" customHeight="1" x14ac:dyDescent="0.2">
      <c r="A10" s="15"/>
      <c r="B10" s="25" t="s">
        <v>10</v>
      </c>
      <c r="C10" s="27"/>
      <c r="D10" s="18"/>
      <c r="E10" s="18"/>
      <c r="F10" s="13"/>
      <c r="G10" s="26"/>
      <c r="H10" s="85"/>
      <c r="I10" s="18"/>
      <c r="J10" s="21"/>
      <c r="K10" s="27"/>
      <c r="L10" s="18"/>
      <c r="M10" s="18"/>
      <c r="N10" s="13"/>
      <c r="O10" s="20">
        <f t="shared" si="9"/>
        <v>0</v>
      </c>
      <c r="P10" s="18">
        <f t="shared" si="10"/>
        <v>0</v>
      </c>
      <c r="Q10" s="18">
        <f t="shared" si="11"/>
        <v>0</v>
      </c>
      <c r="R10" s="21">
        <f t="shared" si="12"/>
        <v>0</v>
      </c>
    </row>
    <row r="11" spans="1:18" ht="12.75" customHeight="1" x14ac:dyDescent="0.2">
      <c r="A11" s="15"/>
      <c r="B11" s="25" t="s">
        <v>11</v>
      </c>
      <c r="C11" s="27"/>
      <c r="D11" s="18"/>
      <c r="E11" s="18"/>
      <c r="F11" s="13"/>
      <c r="G11" s="26"/>
      <c r="H11" s="85"/>
      <c r="I11" s="18"/>
      <c r="J11" s="21"/>
      <c r="K11" s="27"/>
      <c r="L11" s="18"/>
      <c r="M11" s="18"/>
      <c r="N11" s="13"/>
      <c r="O11" s="20">
        <f t="shared" si="9"/>
        <v>0</v>
      </c>
      <c r="P11" s="18">
        <f t="shared" si="10"/>
        <v>0</v>
      </c>
      <c r="Q11" s="18">
        <f t="shared" si="11"/>
        <v>0</v>
      </c>
      <c r="R11" s="21">
        <f t="shared" si="12"/>
        <v>0</v>
      </c>
    </row>
    <row r="12" spans="1:18" ht="12.75" customHeight="1" x14ac:dyDescent="0.2">
      <c r="A12" s="15"/>
      <c r="B12" s="25" t="s">
        <v>12</v>
      </c>
      <c r="C12" s="159">
        <v>80100</v>
      </c>
      <c r="D12" s="160">
        <v>67377.45</v>
      </c>
      <c r="E12" s="160">
        <v>2752</v>
      </c>
      <c r="F12" s="161">
        <f>SUM(C12-D12-E12)</f>
        <v>9970.5500000000029</v>
      </c>
      <c r="G12" s="26"/>
      <c r="H12" s="85"/>
      <c r="I12" s="18"/>
      <c r="J12" s="21"/>
      <c r="K12" s="162"/>
      <c r="L12" s="150"/>
      <c r="M12" s="150"/>
      <c r="N12" s="153">
        <f>SUM(K12-L12-M12)</f>
        <v>0</v>
      </c>
      <c r="O12" s="147">
        <f t="shared" si="9"/>
        <v>80100</v>
      </c>
      <c r="P12" s="138">
        <f t="shared" si="10"/>
        <v>67377.45</v>
      </c>
      <c r="Q12" s="138">
        <f t="shared" si="11"/>
        <v>2752</v>
      </c>
      <c r="R12" s="141">
        <f t="shared" si="12"/>
        <v>9970.5500000000029</v>
      </c>
    </row>
    <row r="13" spans="1:18" ht="12.75" customHeight="1" x14ac:dyDescent="0.2">
      <c r="A13" s="15"/>
      <c r="B13" s="25" t="s">
        <v>13</v>
      </c>
      <c r="C13" s="159"/>
      <c r="D13" s="160"/>
      <c r="E13" s="160"/>
      <c r="F13" s="161"/>
      <c r="G13" s="26"/>
      <c r="H13" s="85"/>
      <c r="I13" s="18"/>
      <c r="J13" s="21"/>
      <c r="K13" s="163"/>
      <c r="L13" s="151"/>
      <c r="M13" s="151"/>
      <c r="N13" s="154"/>
      <c r="O13" s="148"/>
      <c r="P13" s="139"/>
      <c r="Q13" s="139"/>
      <c r="R13" s="142"/>
    </row>
    <row r="14" spans="1:18" ht="12.75" customHeight="1" x14ac:dyDescent="0.2">
      <c r="A14" s="15"/>
      <c r="B14" s="25" t="s">
        <v>14</v>
      </c>
      <c r="C14" s="159"/>
      <c r="D14" s="160"/>
      <c r="E14" s="160"/>
      <c r="F14" s="161"/>
      <c r="G14" s="26"/>
      <c r="H14" s="85"/>
      <c r="I14" s="18"/>
      <c r="J14" s="21"/>
      <c r="K14" s="164"/>
      <c r="L14" s="152"/>
      <c r="M14" s="152"/>
      <c r="N14" s="155"/>
      <c r="O14" s="149"/>
      <c r="P14" s="140"/>
      <c r="Q14" s="140"/>
      <c r="R14" s="143"/>
    </row>
    <row r="15" spans="1:18" ht="12.75" customHeight="1" x14ac:dyDescent="0.2">
      <c r="A15" s="15"/>
      <c r="B15" s="25" t="s">
        <v>15</v>
      </c>
      <c r="C15" s="27">
        <v>800</v>
      </c>
      <c r="D15" s="18">
        <v>312.97000000000003</v>
      </c>
      <c r="E15" s="18">
        <v>50.3</v>
      </c>
      <c r="F15" s="13">
        <f>SUM(C15-D15-E15)</f>
        <v>436.72999999999996</v>
      </c>
      <c r="G15" s="26">
        <v>3600</v>
      </c>
      <c r="H15" s="85">
        <v>1740.9</v>
      </c>
      <c r="I15" s="18">
        <v>348.2</v>
      </c>
      <c r="J15" s="21">
        <f>SUM(G15-H15-I15)</f>
        <v>1510.8999999999999</v>
      </c>
      <c r="K15" s="27"/>
      <c r="L15" s="18"/>
      <c r="M15" s="18"/>
      <c r="N15" s="13">
        <f>SUM(K15-L15-M15)</f>
        <v>0</v>
      </c>
      <c r="O15" s="20">
        <f t="shared" si="9"/>
        <v>4400</v>
      </c>
      <c r="P15" s="18">
        <f t="shared" si="10"/>
        <v>2053.87</v>
      </c>
      <c r="Q15" s="18">
        <f t="shared" si="11"/>
        <v>398.5</v>
      </c>
      <c r="R15" s="21">
        <f t="shared" si="12"/>
        <v>1947.6299999999999</v>
      </c>
    </row>
    <row r="16" spans="1:18" ht="12.75" customHeight="1" x14ac:dyDescent="0.2">
      <c r="A16" s="15"/>
      <c r="B16" s="25" t="s">
        <v>16</v>
      </c>
      <c r="C16" s="27">
        <v>26100</v>
      </c>
      <c r="D16" s="18">
        <v>14317.08</v>
      </c>
      <c r="E16" s="18">
        <v>1714.6</v>
      </c>
      <c r="F16" s="13">
        <f>SUM(C16-D16-E16)</f>
        <v>10068.32</v>
      </c>
      <c r="G16" s="26"/>
      <c r="H16" s="85"/>
      <c r="I16" s="18"/>
      <c r="J16" s="21"/>
      <c r="K16" s="27"/>
      <c r="L16" s="18"/>
      <c r="M16" s="18"/>
      <c r="N16" s="13">
        <f>SUM(K16-L16-M16)</f>
        <v>0</v>
      </c>
      <c r="O16" s="20">
        <f t="shared" si="9"/>
        <v>26100</v>
      </c>
      <c r="P16" s="18">
        <f t="shared" si="10"/>
        <v>14317.08</v>
      </c>
      <c r="Q16" s="18">
        <f t="shared" si="11"/>
        <v>1714.6</v>
      </c>
      <c r="R16" s="21">
        <f t="shared" si="12"/>
        <v>10068.32</v>
      </c>
    </row>
    <row r="17" spans="1:18" ht="12.75" customHeight="1" x14ac:dyDescent="0.2">
      <c r="A17" s="15"/>
      <c r="B17" s="25" t="s">
        <v>17</v>
      </c>
      <c r="C17" s="27"/>
      <c r="D17" s="18"/>
      <c r="E17" s="18"/>
      <c r="F17" s="13"/>
      <c r="G17" s="26"/>
      <c r="H17" s="85"/>
      <c r="I17" s="18"/>
      <c r="J17" s="21"/>
      <c r="K17" s="27"/>
      <c r="L17" s="18"/>
      <c r="M17" s="18"/>
      <c r="N17" s="13"/>
      <c r="O17" s="20">
        <f t="shared" si="9"/>
        <v>0</v>
      </c>
      <c r="P17" s="18">
        <f t="shared" si="10"/>
        <v>0</v>
      </c>
      <c r="Q17" s="18">
        <f t="shared" si="11"/>
        <v>0</v>
      </c>
      <c r="R17" s="21">
        <f t="shared" si="12"/>
        <v>0</v>
      </c>
    </row>
    <row r="18" spans="1:18" ht="12.75" customHeight="1" x14ac:dyDescent="0.2">
      <c r="A18" s="15"/>
      <c r="B18" s="25" t="s">
        <v>18</v>
      </c>
      <c r="C18" s="27"/>
      <c r="D18" s="18"/>
      <c r="E18" s="18"/>
      <c r="F18" s="13">
        <f t="shared" ref="F18:F25" si="13">SUM(C18-D18-E18)</f>
        <v>0</v>
      </c>
      <c r="G18" s="26">
        <v>10000</v>
      </c>
      <c r="H18" s="85">
        <v>6873.2</v>
      </c>
      <c r="I18" s="18"/>
      <c r="J18" s="21">
        <f>SUM(G18-H18-I18)</f>
        <v>3126.8</v>
      </c>
      <c r="K18" s="27"/>
      <c r="L18" s="18"/>
      <c r="M18" s="18"/>
      <c r="N18" s="13">
        <f>SUM(K18-L18-M18)</f>
        <v>0</v>
      </c>
      <c r="O18" s="20">
        <f t="shared" si="9"/>
        <v>10000</v>
      </c>
      <c r="P18" s="18">
        <f t="shared" si="10"/>
        <v>6873.2</v>
      </c>
      <c r="Q18" s="18">
        <f t="shared" si="11"/>
        <v>0</v>
      </c>
      <c r="R18" s="21">
        <f t="shared" si="12"/>
        <v>3126.8</v>
      </c>
    </row>
    <row r="19" spans="1:18" ht="12.75" customHeight="1" x14ac:dyDescent="0.2">
      <c r="A19" s="15"/>
      <c r="B19" s="25" t="s">
        <v>19</v>
      </c>
      <c r="C19" s="27">
        <v>300</v>
      </c>
      <c r="D19" s="18">
        <v>147.4</v>
      </c>
      <c r="E19" s="18"/>
      <c r="F19" s="13">
        <f t="shared" si="13"/>
        <v>152.6</v>
      </c>
      <c r="G19" s="26">
        <v>26600</v>
      </c>
      <c r="H19" s="85">
        <v>6374</v>
      </c>
      <c r="I19" s="18"/>
      <c r="J19" s="21">
        <f>SUM(G19-H19-I19)</f>
        <v>20226</v>
      </c>
      <c r="K19" s="27"/>
      <c r="L19" s="18"/>
      <c r="M19" s="18"/>
      <c r="N19" s="13">
        <f>SUM(K19-L19-M19)</f>
        <v>0</v>
      </c>
      <c r="O19" s="20">
        <f t="shared" si="9"/>
        <v>26900</v>
      </c>
      <c r="P19" s="18">
        <f t="shared" si="10"/>
        <v>6521.4</v>
      </c>
      <c r="Q19" s="18">
        <f t="shared" si="11"/>
        <v>0</v>
      </c>
      <c r="R19" s="21">
        <f t="shared" si="12"/>
        <v>20378.599999999999</v>
      </c>
    </row>
    <row r="20" spans="1:18" ht="12.75" customHeight="1" x14ac:dyDescent="0.2">
      <c r="A20" s="15"/>
      <c r="B20" s="25" t="s">
        <v>20</v>
      </c>
      <c r="C20" s="27">
        <v>200</v>
      </c>
      <c r="D20" s="18">
        <v>156.19999999999999</v>
      </c>
      <c r="E20" s="18">
        <v>33.200000000000003</v>
      </c>
      <c r="F20" s="13">
        <f t="shared" si="13"/>
        <v>10.600000000000009</v>
      </c>
      <c r="G20" s="26"/>
      <c r="H20" s="85"/>
      <c r="I20" s="18"/>
      <c r="J20" s="21"/>
      <c r="K20" s="27"/>
      <c r="L20" s="18"/>
      <c r="M20" s="18"/>
      <c r="N20" s="13">
        <f>SUM(K20-L20-M20)</f>
        <v>0</v>
      </c>
      <c r="O20" s="20">
        <f t="shared" si="9"/>
        <v>200</v>
      </c>
      <c r="P20" s="18">
        <f t="shared" si="10"/>
        <v>156.19999999999999</v>
      </c>
      <c r="Q20" s="18">
        <f t="shared" si="11"/>
        <v>33.200000000000003</v>
      </c>
      <c r="R20" s="21">
        <f t="shared" si="12"/>
        <v>10.600000000000009</v>
      </c>
    </row>
    <row r="21" spans="1:18" ht="12.75" customHeight="1" x14ac:dyDescent="0.2">
      <c r="A21" s="15"/>
      <c r="B21" s="25" t="s">
        <v>21</v>
      </c>
      <c r="C21" s="27">
        <v>29900</v>
      </c>
      <c r="D21" s="18">
        <v>29888.29</v>
      </c>
      <c r="E21" s="18"/>
      <c r="F21" s="13">
        <f t="shared" si="13"/>
        <v>11.709999999999127</v>
      </c>
      <c r="G21" s="26"/>
      <c r="H21" s="85"/>
      <c r="I21" s="18"/>
      <c r="J21" s="21"/>
      <c r="K21" s="27"/>
      <c r="L21" s="18"/>
      <c r="M21" s="18"/>
      <c r="N21" s="13"/>
      <c r="O21" s="20">
        <f t="shared" si="9"/>
        <v>29900</v>
      </c>
      <c r="P21" s="18">
        <f t="shared" si="10"/>
        <v>29888.29</v>
      </c>
      <c r="Q21" s="18">
        <f t="shared" si="11"/>
        <v>0</v>
      </c>
      <c r="R21" s="21">
        <f t="shared" si="12"/>
        <v>11.709999999999127</v>
      </c>
    </row>
    <row r="22" spans="1:18" ht="12.75" customHeight="1" x14ac:dyDescent="0.2">
      <c r="A22" s="15"/>
      <c r="B22" s="25" t="s">
        <v>22</v>
      </c>
      <c r="C22" s="27"/>
      <c r="D22" s="18"/>
      <c r="E22" s="18"/>
      <c r="F22" s="13">
        <f t="shared" si="13"/>
        <v>0</v>
      </c>
      <c r="G22" s="26"/>
      <c r="H22" s="85"/>
      <c r="I22" s="18"/>
      <c r="J22" s="21"/>
      <c r="K22" s="27"/>
      <c r="L22" s="18"/>
      <c r="M22" s="18"/>
      <c r="N22" s="13">
        <f>SUM(K22-L22-M22)</f>
        <v>0</v>
      </c>
      <c r="O22" s="20">
        <f t="shared" si="9"/>
        <v>0</v>
      </c>
      <c r="P22" s="18">
        <f t="shared" si="10"/>
        <v>0</v>
      </c>
      <c r="Q22" s="18">
        <f t="shared" si="11"/>
        <v>0</v>
      </c>
      <c r="R22" s="21">
        <f t="shared" si="12"/>
        <v>0</v>
      </c>
    </row>
    <row r="23" spans="1:18" ht="12.75" customHeight="1" x14ac:dyDescent="0.2">
      <c r="A23" s="15"/>
      <c r="B23" s="25" t="s">
        <v>23</v>
      </c>
      <c r="C23" s="27">
        <v>700</v>
      </c>
      <c r="D23" s="18">
        <v>700</v>
      </c>
      <c r="E23" s="18"/>
      <c r="F23" s="13">
        <f t="shared" si="13"/>
        <v>0</v>
      </c>
      <c r="G23" s="26">
        <v>2200</v>
      </c>
      <c r="H23" s="85">
        <v>1368.8</v>
      </c>
      <c r="I23" s="18"/>
      <c r="J23" s="21">
        <f>SUM(G23-H23-I23)</f>
        <v>831.2</v>
      </c>
      <c r="K23" s="27"/>
      <c r="L23" s="18"/>
      <c r="M23" s="18"/>
      <c r="N23" s="13">
        <f>SUM(K23-L23-M23)</f>
        <v>0</v>
      </c>
      <c r="O23" s="20">
        <f t="shared" si="9"/>
        <v>2900</v>
      </c>
      <c r="P23" s="18">
        <f t="shared" si="10"/>
        <v>2068.8000000000002</v>
      </c>
      <c r="Q23" s="18">
        <f t="shared" si="11"/>
        <v>0</v>
      </c>
      <c r="R23" s="21">
        <f t="shared" si="12"/>
        <v>831.2</v>
      </c>
    </row>
    <row r="24" spans="1:18" ht="12.75" customHeight="1" x14ac:dyDescent="0.2">
      <c r="A24" s="15"/>
      <c r="B24" s="25" t="s">
        <v>24</v>
      </c>
      <c r="C24" s="27">
        <v>4000</v>
      </c>
      <c r="D24" s="18">
        <v>1317.55</v>
      </c>
      <c r="E24" s="18">
        <v>1561</v>
      </c>
      <c r="F24" s="13">
        <f t="shared" si="13"/>
        <v>1121.4499999999998</v>
      </c>
      <c r="G24" s="26">
        <v>600</v>
      </c>
      <c r="H24" s="85"/>
      <c r="I24" s="18"/>
      <c r="J24" s="21">
        <f>SUM(G24-H24-I24)</f>
        <v>600</v>
      </c>
      <c r="K24" s="27"/>
      <c r="L24" s="18"/>
      <c r="M24" s="18"/>
      <c r="N24" s="13">
        <f>SUM(K24-L24-M24)</f>
        <v>0</v>
      </c>
      <c r="O24" s="20">
        <f t="shared" si="9"/>
        <v>4600</v>
      </c>
      <c r="P24" s="18">
        <f t="shared" si="10"/>
        <v>1317.55</v>
      </c>
      <c r="Q24" s="18">
        <f t="shared" si="11"/>
        <v>1561</v>
      </c>
      <c r="R24" s="21">
        <f t="shared" si="12"/>
        <v>1721.4499999999998</v>
      </c>
    </row>
    <row r="25" spans="1:18" ht="12.75" customHeight="1" x14ac:dyDescent="0.2">
      <c r="A25" s="15"/>
      <c r="B25" s="25" t="s">
        <v>25</v>
      </c>
      <c r="C25" s="31"/>
      <c r="D25" s="29"/>
      <c r="E25" s="29"/>
      <c r="F25" s="30">
        <f t="shared" si="13"/>
        <v>0</v>
      </c>
      <c r="G25" s="28">
        <v>1000</v>
      </c>
      <c r="H25" s="86"/>
      <c r="I25" s="18"/>
      <c r="J25" s="21">
        <f>SUM(G25-H25-I25)</f>
        <v>1000</v>
      </c>
      <c r="K25" s="31"/>
      <c r="L25" s="29"/>
      <c r="M25" s="29"/>
      <c r="N25" s="30">
        <f>SUM(K25-L25-M25)</f>
        <v>0</v>
      </c>
      <c r="O25" s="20">
        <f t="shared" si="9"/>
        <v>1000</v>
      </c>
      <c r="P25" s="18">
        <f t="shared" si="10"/>
        <v>0</v>
      </c>
      <c r="Q25" s="18">
        <f t="shared" si="11"/>
        <v>0</v>
      </c>
      <c r="R25" s="21">
        <f t="shared" si="12"/>
        <v>1000</v>
      </c>
    </row>
    <row r="26" spans="1:18" ht="12.75" customHeight="1" x14ac:dyDescent="0.2">
      <c r="A26" s="9"/>
      <c r="B26" s="32" t="s">
        <v>26</v>
      </c>
      <c r="C26" s="14">
        <f t="shared" ref="C26:E26" si="14">SUM(C27:C31)</f>
        <v>0</v>
      </c>
      <c r="D26" s="12">
        <f t="shared" si="14"/>
        <v>0</v>
      </c>
      <c r="E26" s="12">
        <f t="shared" si="14"/>
        <v>0</v>
      </c>
      <c r="F26" s="13">
        <f t="shared" ref="F26:J26" si="15">SUM(F27:F31)</f>
        <v>0</v>
      </c>
      <c r="G26" s="11">
        <f t="shared" ref="G26:I26" si="16">SUM(G27:G31)</f>
        <v>5000</v>
      </c>
      <c r="H26" s="84">
        <f t="shared" si="16"/>
        <v>1397</v>
      </c>
      <c r="I26" s="12">
        <f t="shared" si="16"/>
        <v>0</v>
      </c>
      <c r="J26" s="13">
        <f t="shared" si="15"/>
        <v>3603</v>
      </c>
      <c r="K26" s="14"/>
      <c r="L26" s="12"/>
      <c r="M26" s="12"/>
      <c r="N26" s="13">
        <f t="shared" ref="N26" si="17">SUM(N27:N31)</f>
        <v>0</v>
      </c>
      <c r="O26" s="14">
        <f>SUM(C26+G26+K26)</f>
        <v>5000</v>
      </c>
      <c r="P26" s="12">
        <f>SUM(D26+H26+L26)</f>
        <v>1397</v>
      </c>
      <c r="Q26" s="12">
        <f>SUM(E26+I26+M26)</f>
        <v>0</v>
      </c>
      <c r="R26" s="13">
        <f>SUM(F26+J26+N26)</f>
        <v>3603</v>
      </c>
    </row>
    <row r="27" spans="1:18" ht="12.75" customHeight="1" x14ac:dyDescent="0.2">
      <c r="A27" s="15"/>
      <c r="B27" s="25" t="s">
        <v>27</v>
      </c>
      <c r="C27" s="27"/>
      <c r="D27" s="18"/>
      <c r="E27" s="18"/>
      <c r="F27" s="13"/>
      <c r="G27" s="26"/>
      <c r="H27" s="85"/>
      <c r="I27" s="18"/>
      <c r="J27" s="21"/>
      <c r="K27" s="27"/>
      <c r="L27" s="18"/>
      <c r="M27" s="18"/>
      <c r="N27" s="13"/>
      <c r="O27" s="20">
        <f t="shared" ref="O27:O35" si="18">SUM(C27+G27+K27)</f>
        <v>0</v>
      </c>
      <c r="P27" s="18">
        <f t="shared" ref="P27:P35" si="19">SUM(D27+H27+L27)</f>
        <v>0</v>
      </c>
      <c r="Q27" s="18">
        <f t="shared" ref="Q27:Q35" si="20">SUM(E27+I27+M27)</f>
        <v>0</v>
      </c>
      <c r="R27" s="21">
        <f t="shared" ref="R27:R35" si="21">SUM(F27+J27+N27)</f>
        <v>0</v>
      </c>
    </row>
    <row r="28" spans="1:18" ht="12.75" customHeight="1" x14ac:dyDescent="0.2">
      <c r="A28" s="15"/>
      <c r="B28" s="25" t="s">
        <v>28</v>
      </c>
      <c r="C28" s="27"/>
      <c r="D28" s="18"/>
      <c r="E28" s="18"/>
      <c r="F28" s="13"/>
      <c r="G28" s="26">
        <v>5000</v>
      </c>
      <c r="H28" s="85">
        <v>1397</v>
      </c>
      <c r="I28" s="18"/>
      <c r="J28" s="21">
        <f>SUM(G28-H28-I28)</f>
        <v>3603</v>
      </c>
      <c r="K28" s="27"/>
      <c r="L28" s="18"/>
      <c r="M28" s="18"/>
      <c r="N28" s="13"/>
      <c r="O28" s="20">
        <f t="shared" si="18"/>
        <v>5000</v>
      </c>
      <c r="P28" s="18">
        <f t="shared" si="19"/>
        <v>1397</v>
      </c>
      <c r="Q28" s="18">
        <f t="shared" si="20"/>
        <v>0</v>
      </c>
      <c r="R28" s="21">
        <f t="shared" si="21"/>
        <v>3603</v>
      </c>
    </row>
    <row r="29" spans="1:18" ht="12.75" customHeight="1" x14ac:dyDescent="0.2">
      <c r="A29" s="15"/>
      <c r="B29" s="25" t="s">
        <v>29</v>
      </c>
      <c r="C29" s="27"/>
      <c r="D29" s="18"/>
      <c r="E29" s="18"/>
      <c r="F29" s="13"/>
      <c r="G29" s="26"/>
      <c r="H29" s="85"/>
      <c r="I29" s="18"/>
      <c r="J29" s="21"/>
      <c r="K29" s="27"/>
      <c r="L29" s="18"/>
      <c r="M29" s="18"/>
      <c r="N29" s="13"/>
      <c r="O29" s="20">
        <f t="shared" si="18"/>
        <v>0</v>
      </c>
      <c r="P29" s="18">
        <f t="shared" si="19"/>
        <v>0</v>
      </c>
      <c r="Q29" s="18">
        <f t="shared" si="20"/>
        <v>0</v>
      </c>
      <c r="R29" s="21">
        <f t="shared" si="21"/>
        <v>0</v>
      </c>
    </row>
    <row r="30" spans="1:18" ht="12.75" customHeight="1" x14ac:dyDescent="0.2">
      <c r="A30" s="15"/>
      <c r="B30" s="25" t="s">
        <v>30</v>
      </c>
      <c r="C30" s="27"/>
      <c r="D30" s="18"/>
      <c r="E30" s="18"/>
      <c r="F30" s="13"/>
      <c r="G30" s="26"/>
      <c r="H30" s="85"/>
      <c r="I30" s="18"/>
      <c r="J30" s="21"/>
      <c r="K30" s="27"/>
      <c r="L30" s="18"/>
      <c r="M30" s="18"/>
      <c r="N30" s="13"/>
      <c r="O30" s="20">
        <f t="shared" si="18"/>
        <v>0</v>
      </c>
      <c r="P30" s="18">
        <f t="shared" si="19"/>
        <v>0</v>
      </c>
      <c r="Q30" s="18">
        <f t="shared" si="20"/>
        <v>0</v>
      </c>
      <c r="R30" s="21">
        <f t="shared" si="21"/>
        <v>0</v>
      </c>
    </row>
    <row r="31" spans="1:18" ht="12.75" customHeight="1" x14ac:dyDescent="0.2">
      <c r="A31" s="15"/>
      <c r="B31" s="25" t="s">
        <v>31</v>
      </c>
      <c r="C31" s="27"/>
      <c r="D31" s="18"/>
      <c r="E31" s="18"/>
      <c r="F31" s="13"/>
      <c r="G31" s="26"/>
      <c r="H31" s="85"/>
      <c r="I31" s="18"/>
      <c r="J31" s="21"/>
      <c r="K31" s="27"/>
      <c r="L31" s="18"/>
      <c r="M31" s="18"/>
      <c r="N31" s="13"/>
      <c r="O31" s="20">
        <f t="shared" si="18"/>
        <v>0</v>
      </c>
      <c r="P31" s="18">
        <f t="shared" si="19"/>
        <v>0</v>
      </c>
      <c r="Q31" s="18">
        <f t="shared" si="20"/>
        <v>0</v>
      </c>
      <c r="R31" s="21">
        <f t="shared" si="21"/>
        <v>0</v>
      </c>
    </row>
    <row r="32" spans="1:18" ht="12.75" customHeight="1" x14ac:dyDescent="0.2">
      <c r="A32" s="15"/>
      <c r="B32" s="33" t="s">
        <v>32</v>
      </c>
      <c r="C32" s="35"/>
      <c r="D32" s="18"/>
      <c r="E32" s="18"/>
      <c r="F32" s="13"/>
      <c r="G32" s="34"/>
      <c r="H32" s="85"/>
      <c r="I32" s="18"/>
      <c r="J32" s="21"/>
      <c r="K32" s="35"/>
      <c r="L32" s="18"/>
      <c r="M32" s="18"/>
      <c r="N32" s="13"/>
      <c r="O32" s="20">
        <f t="shared" si="18"/>
        <v>0</v>
      </c>
      <c r="P32" s="18">
        <f t="shared" si="19"/>
        <v>0</v>
      </c>
      <c r="Q32" s="18">
        <f t="shared" si="20"/>
        <v>0</v>
      </c>
      <c r="R32" s="21">
        <f t="shared" si="21"/>
        <v>0</v>
      </c>
    </row>
    <row r="33" spans="1:18" ht="12.75" customHeight="1" x14ac:dyDescent="0.2">
      <c r="A33" s="9">
        <v>2</v>
      </c>
      <c r="B33" s="32" t="s">
        <v>33</v>
      </c>
      <c r="C33" s="14"/>
      <c r="D33" s="12"/>
      <c r="E33" s="12"/>
      <c r="F33" s="13">
        <f>SUM(F34)</f>
        <v>0</v>
      </c>
      <c r="G33" s="11">
        <f t="shared" ref="G33:I33" si="22">SUM(G34)</f>
        <v>83400</v>
      </c>
      <c r="H33" s="84">
        <f t="shared" si="22"/>
        <v>47234.33</v>
      </c>
      <c r="I33" s="12">
        <f t="shared" si="22"/>
        <v>0</v>
      </c>
      <c r="J33" s="13">
        <f t="shared" ref="J33" si="23">SUM(J34)</f>
        <v>36165.67</v>
      </c>
      <c r="K33" s="14">
        <f t="shared" ref="K33:M33" si="24">SUM(K34)</f>
        <v>0</v>
      </c>
      <c r="L33" s="12">
        <f t="shared" si="24"/>
        <v>0</v>
      </c>
      <c r="M33" s="12">
        <f t="shared" si="24"/>
        <v>0</v>
      </c>
      <c r="N33" s="13">
        <f>SUM(N34)</f>
        <v>0</v>
      </c>
      <c r="O33" s="14">
        <f t="shared" si="18"/>
        <v>83400</v>
      </c>
      <c r="P33" s="12">
        <f t="shared" si="19"/>
        <v>47234.33</v>
      </c>
      <c r="Q33" s="12">
        <f t="shared" si="20"/>
        <v>0</v>
      </c>
      <c r="R33" s="13">
        <f t="shared" si="21"/>
        <v>36165.67</v>
      </c>
    </row>
    <row r="34" spans="1:18" ht="12.75" customHeight="1" x14ac:dyDescent="0.2">
      <c r="A34" s="15"/>
      <c r="B34" s="25" t="s">
        <v>34</v>
      </c>
      <c r="C34" s="19"/>
      <c r="D34" s="135"/>
      <c r="E34" s="135"/>
      <c r="F34" s="13">
        <f>SUM(C34-D34-E34)</f>
        <v>0</v>
      </c>
      <c r="G34" s="36">
        <v>83400</v>
      </c>
      <c r="H34" s="85">
        <v>47234.33</v>
      </c>
      <c r="I34" s="18"/>
      <c r="J34" s="21">
        <f>SUM(G34-H34-I34)</f>
        <v>36165.67</v>
      </c>
      <c r="K34" s="20"/>
      <c r="L34" s="18"/>
      <c r="M34" s="18"/>
      <c r="N34" s="13">
        <f>SUM(K34-L34-M34)</f>
        <v>0</v>
      </c>
      <c r="O34" s="20">
        <f t="shared" si="18"/>
        <v>83400</v>
      </c>
      <c r="P34" s="18">
        <f t="shared" si="19"/>
        <v>47234.33</v>
      </c>
      <c r="Q34" s="18">
        <f t="shared" si="20"/>
        <v>0</v>
      </c>
      <c r="R34" s="21">
        <f t="shared" si="21"/>
        <v>36165.67</v>
      </c>
    </row>
    <row r="35" spans="1:18" ht="12.75" customHeight="1" x14ac:dyDescent="0.2">
      <c r="A35" s="9">
        <v>3</v>
      </c>
      <c r="B35" s="32" t="s">
        <v>86</v>
      </c>
      <c r="C35" s="14">
        <f t="shared" ref="C35:E35" si="25">SUM(C36)</f>
        <v>152000</v>
      </c>
      <c r="D35" s="12">
        <f t="shared" si="25"/>
        <v>151987.4</v>
      </c>
      <c r="E35" s="12">
        <f t="shared" si="25"/>
        <v>0</v>
      </c>
      <c r="F35" s="13">
        <f>SUM(F36)</f>
        <v>12.600000000005821</v>
      </c>
      <c r="G35" s="11">
        <f t="shared" ref="G35:I35" si="26">SUM(G36)</f>
        <v>0</v>
      </c>
      <c r="H35" s="84">
        <f t="shared" si="26"/>
        <v>0</v>
      </c>
      <c r="I35" s="12">
        <f t="shared" si="26"/>
        <v>0</v>
      </c>
      <c r="J35" s="13">
        <f t="shared" ref="J35" si="27">SUM(J36)</f>
        <v>0</v>
      </c>
      <c r="K35" s="14">
        <f t="shared" ref="K35:M35" si="28">SUM(K36)</f>
        <v>0</v>
      </c>
      <c r="L35" s="12">
        <f t="shared" si="28"/>
        <v>0</v>
      </c>
      <c r="M35" s="12">
        <f t="shared" si="28"/>
        <v>0</v>
      </c>
      <c r="N35" s="13">
        <f>SUM(N36)</f>
        <v>0</v>
      </c>
      <c r="O35" s="14">
        <f t="shared" si="18"/>
        <v>152000</v>
      </c>
      <c r="P35" s="12">
        <f t="shared" si="19"/>
        <v>151987.4</v>
      </c>
      <c r="Q35" s="12">
        <f t="shared" si="20"/>
        <v>0</v>
      </c>
      <c r="R35" s="13">
        <f t="shared" si="21"/>
        <v>12.600000000005821</v>
      </c>
    </row>
    <row r="36" spans="1:18" ht="12.75" customHeight="1" x14ac:dyDescent="0.2">
      <c r="A36" s="15"/>
      <c r="B36" s="134" t="s">
        <v>87</v>
      </c>
      <c r="C36" s="132">
        <v>152000</v>
      </c>
      <c r="D36" s="133">
        <v>151987.4</v>
      </c>
      <c r="E36" s="133"/>
      <c r="F36" s="13">
        <f>SUM(C36-D36-E36)</f>
        <v>12.600000000005821</v>
      </c>
      <c r="G36" s="36"/>
      <c r="H36" s="85"/>
      <c r="I36" s="18"/>
      <c r="J36" s="21"/>
      <c r="K36" s="20"/>
      <c r="L36" s="18"/>
      <c r="M36" s="18"/>
      <c r="N36" s="13">
        <f>SUM(K36-L36-M36)</f>
        <v>0</v>
      </c>
      <c r="O36" s="20">
        <f>SUM(C36+G36+K36)</f>
        <v>152000</v>
      </c>
      <c r="P36" s="18">
        <f>SUM(D36+H36+L36)</f>
        <v>151987.4</v>
      </c>
      <c r="Q36" s="18">
        <f>SUM(E36+I36+M36)</f>
        <v>0</v>
      </c>
      <c r="R36" s="21">
        <f>SUM(F36+J36+N36)</f>
        <v>12.600000000005821</v>
      </c>
    </row>
    <row r="37" spans="1:18" s="37" customFormat="1" ht="21" customHeight="1" x14ac:dyDescent="0.2">
      <c r="A37" s="53">
        <v>4</v>
      </c>
      <c r="B37" s="52" t="s">
        <v>35</v>
      </c>
      <c r="C37" s="14">
        <v>12000</v>
      </c>
      <c r="D37" s="12">
        <v>6473.1</v>
      </c>
      <c r="E37" s="12"/>
      <c r="F37" s="13">
        <f>SUM(C37-D37-E37)</f>
        <v>5526.9</v>
      </c>
      <c r="G37" s="36"/>
      <c r="H37" s="85"/>
      <c r="I37" s="18"/>
      <c r="J37" s="21"/>
      <c r="K37" s="14"/>
      <c r="L37" s="12"/>
      <c r="M37" s="12"/>
      <c r="N37" s="13">
        <f>SUM(K37-L37-M37)</f>
        <v>0</v>
      </c>
      <c r="O37" s="14">
        <f t="shared" ref="O37:O38" si="29">SUM(C37+G37+K37)</f>
        <v>12000</v>
      </c>
      <c r="P37" s="12">
        <f t="shared" ref="P37:P38" si="30">SUM(D37+H37+L37)</f>
        <v>6473.1</v>
      </c>
      <c r="Q37" s="12">
        <f t="shared" ref="Q37:Q38" si="31">SUM(E37+I37+M37)</f>
        <v>0</v>
      </c>
      <c r="R37" s="13">
        <f t="shared" ref="R37:R38" si="32">SUM(F37+J37+N37)</f>
        <v>5526.9</v>
      </c>
    </row>
    <row r="38" spans="1:18" ht="18.75" customHeight="1" thickBot="1" x14ac:dyDescent="0.25">
      <c r="A38" s="50"/>
      <c r="B38" s="38" t="s">
        <v>36</v>
      </c>
      <c r="C38" s="42">
        <f>SUM(C6+C33+C35+C37)</f>
        <v>571000</v>
      </c>
      <c r="D38" s="40">
        <f>SUM(D6+D33+D35+D37)</f>
        <v>409799.55999999994</v>
      </c>
      <c r="E38" s="40">
        <f>SUM(E6+E33+E35+E37)</f>
        <v>39927.299999999996</v>
      </c>
      <c r="F38" s="41">
        <f>SUM(C38-D38-E38)</f>
        <v>121273.14000000007</v>
      </c>
      <c r="G38" s="39">
        <f>SUM(G6+G33+G35+G37)</f>
        <v>970900</v>
      </c>
      <c r="H38" s="87">
        <f>SUM(H6+H33+H35+H37)</f>
        <v>465528.12000000005</v>
      </c>
      <c r="I38" s="81">
        <f>SUM(I7+I26+I33+I35+I37)</f>
        <v>121380.1</v>
      </c>
      <c r="J38" s="82">
        <f>SUM(G38-H38-I38)</f>
        <v>383991.77999999991</v>
      </c>
      <c r="K38" s="42">
        <f>SUM(K6+K33+K35+K37)</f>
        <v>0</v>
      </c>
      <c r="L38" s="40">
        <f>SUM(L6+L33+L35+L37)</f>
        <v>0</v>
      </c>
      <c r="M38" s="40">
        <f>SUM(M6+M33+M35+M37)</f>
        <v>0</v>
      </c>
      <c r="N38" s="41">
        <f>SUM(K38-L38-M38)</f>
        <v>0</v>
      </c>
      <c r="O38" s="49">
        <f t="shared" si="29"/>
        <v>1541900</v>
      </c>
      <c r="P38" s="47">
        <f t="shared" si="30"/>
        <v>875327.67999999993</v>
      </c>
      <c r="Q38" s="47">
        <f t="shared" si="31"/>
        <v>161307.4</v>
      </c>
      <c r="R38" s="48">
        <f t="shared" si="32"/>
        <v>505264.92</v>
      </c>
    </row>
    <row r="39" spans="1:18" x14ac:dyDescent="0.2">
      <c r="B39" s="44" t="s">
        <v>68</v>
      </c>
      <c r="C39" s="45">
        <f>SUM(C38/C38)</f>
        <v>1</v>
      </c>
      <c r="D39" s="144">
        <f>SUM(E38+D38)/C38</f>
        <v>0.78761271453590176</v>
      </c>
      <c r="E39" s="144"/>
      <c r="F39" s="46">
        <f>SUM(F38/C38)</f>
        <v>0.21238728546409821</v>
      </c>
      <c r="G39" s="45">
        <f>SUM(G38/G38)</f>
        <v>1</v>
      </c>
      <c r="H39" s="144">
        <f>SUM(I38+H38)/G38</f>
        <v>0.60449914512308178</v>
      </c>
      <c r="I39" s="144"/>
      <c r="J39" s="46">
        <f>SUM(J38/G38)</f>
        <v>0.39550085487691822</v>
      </c>
      <c r="K39" s="45" t="e">
        <f>SUM(K38/K38)</f>
        <v>#DIV/0!</v>
      </c>
      <c r="L39" s="145" t="e">
        <f>SUM(M38+L38)/K38</f>
        <v>#DIV/0!</v>
      </c>
      <c r="M39" s="146"/>
      <c r="N39" s="46" t="e">
        <f>SUM(N38/K38)</f>
        <v>#DIV/0!</v>
      </c>
      <c r="O39" s="45">
        <f>SUM(O38/O38)</f>
        <v>1</v>
      </c>
      <c r="P39" s="144">
        <f>SUM(Q38+P38)/O38</f>
        <v>0.67231018872819248</v>
      </c>
      <c r="Q39" s="144"/>
      <c r="R39" s="46">
        <f>SUM(R38/O38)</f>
        <v>0.32768981127180752</v>
      </c>
    </row>
  </sheetData>
  <mergeCells count="23">
    <mergeCell ref="F12:F14"/>
    <mergeCell ref="K12:K14"/>
    <mergeCell ref="A4:A5"/>
    <mergeCell ref="B4:B5"/>
    <mergeCell ref="C4:F4"/>
    <mergeCell ref="G4:J4"/>
    <mergeCell ref="K4:N4"/>
    <mergeCell ref="A2:F2"/>
    <mergeCell ref="P12:P14"/>
    <mergeCell ref="Q12:Q14"/>
    <mergeCell ref="R12:R14"/>
    <mergeCell ref="D39:E39"/>
    <mergeCell ref="H39:I39"/>
    <mergeCell ref="L39:M39"/>
    <mergeCell ref="P39:Q39"/>
    <mergeCell ref="O12:O14"/>
    <mergeCell ref="L12:L14"/>
    <mergeCell ref="M12:M14"/>
    <mergeCell ref="N12:N14"/>
    <mergeCell ref="O4:R4"/>
    <mergeCell ref="C12:C14"/>
    <mergeCell ref="D12:D14"/>
    <mergeCell ref="E12:E14"/>
  </mergeCells>
  <pageMargins left="0.19685039370078741" right="0.19685039370078741" top="0.15748031496062992" bottom="0.15748031496062992" header="0.51181102362204722" footer="0.51181102362204722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2"/>
  <sheetViews>
    <sheetView topLeftCell="D14" workbookViewId="0">
      <selection activeCell="H33" sqref="H33"/>
    </sheetView>
  </sheetViews>
  <sheetFormatPr defaultRowHeight="12.75" x14ac:dyDescent="0.2"/>
  <cols>
    <col min="1" max="1" width="1.28515625" hidden="1" customWidth="1"/>
    <col min="2" max="2" width="9.140625" hidden="1" customWidth="1"/>
    <col min="3" max="3" width="7.42578125" hidden="1" customWidth="1"/>
    <col min="4" max="4" width="5.42578125" customWidth="1"/>
    <col min="5" max="5" width="40.28515625" customWidth="1"/>
    <col min="6" max="9" width="11.7109375" style="54" customWidth="1"/>
    <col min="10" max="10" width="9.5703125" customWidth="1"/>
    <col min="11" max="11" width="7.7109375" customWidth="1"/>
    <col min="257" max="259" width="0" hidden="1" customWidth="1"/>
    <col min="260" max="260" width="5.42578125" customWidth="1"/>
    <col min="261" max="261" width="40.28515625" customWidth="1"/>
    <col min="262" max="265" width="11.7109375" customWidth="1"/>
    <col min="266" max="266" width="9.5703125" customWidth="1"/>
    <col min="267" max="267" width="7.7109375" customWidth="1"/>
    <col min="513" max="515" width="0" hidden="1" customWidth="1"/>
    <col min="516" max="516" width="5.42578125" customWidth="1"/>
    <col min="517" max="517" width="40.28515625" customWidth="1"/>
    <col min="518" max="521" width="11.7109375" customWidth="1"/>
    <col min="522" max="522" width="9.5703125" customWidth="1"/>
    <col min="523" max="523" width="7.7109375" customWidth="1"/>
    <col min="769" max="771" width="0" hidden="1" customWidth="1"/>
    <col min="772" max="772" width="5.42578125" customWidth="1"/>
    <col min="773" max="773" width="40.28515625" customWidth="1"/>
    <col min="774" max="777" width="11.7109375" customWidth="1"/>
    <col min="778" max="778" width="9.5703125" customWidth="1"/>
    <col min="779" max="779" width="7.7109375" customWidth="1"/>
    <col min="1025" max="1027" width="0" hidden="1" customWidth="1"/>
    <col min="1028" max="1028" width="5.42578125" customWidth="1"/>
    <col min="1029" max="1029" width="40.28515625" customWidth="1"/>
    <col min="1030" max="1033" width="11.7109375" customWidth="1"/>
    <col min="1034" max="1034" width="9.5703125" customWidth="1"/>
    <col min="1035" max="1035" width="7.7109375" customWidth="1"/>
    <col min="1281" max="1283" width="0" hidden="1" customWidth="1"/>
    <col min="1284" max="1284" width="5.42578125" customWidth="1"/>
    <col min="1285" max="1285" width="40.28515625" customWidth="1"/>
    <col min="1286" max="1289" width="11.7109375" customWidth="1"/>
    <col min="1290" max="1290" width="9.5703125" customWidth="1"/>
    <col min="1291" max="1291" width="7.7109375" customWidth="1"/>
    <col min="1537" max="1539" width="0" hidden="1" customWidth="1"/>
    <col min="1540" max="1540" width="5.42578125" customWidth="1"/>
    <col min="1541" max="1541" width="40.28515625" customWidth="1"/>
    <col min="1542" max="1545" width="11.7109375" customWidth="1"/>
    <col min="1546" max="1546" width="9.5703125" customWidth="1"/>
    <col min="1547" max="1547" width="7.7109375" customWidth="1"/>
    <col min="1793" max="1795" width="0" hidden="1" customWidth="1"/>
    <col min="1796" max="1796" width="5.42578125" customWidth="1"/>
    <col min="1797" max="1797" width="40.28515625" customWidth="1"/>
    <col min="1798" max="1801" width="11.7109375" customWidth="1"/>
    <col min="1802" max="1802" width="9.5703125" customWidth="1"/>
    <col min="1803" max="1803" width="7.7109375" customWidth="1"/>
    <col min="2049" max="2051" width="0" hidden="1" customWidth="1"/>
    <col min="2052" max="2052" width="5.42578125" customWidth="1"/>
    <col min="2053" max="2053" width="40.28515625" customWidth="1"/>
    <col min="2054" max="2057" width="11.7109375" customWidth="1"/>
    <col min="2058" max="2058" width="9.5703125" customWidth="1"/>
    <col min="2059" max="2059" width="7.7109375" customWidth="1"/>
    <col min="2305" max="2307" width="0" hidden="1" customWidth="1"/>
    <col min="2308" max="2308" width="5.42578125" customWidth="1"/>
    <col min="2309" max="2309" width="40.28515625" customWidth="1"/>
    <col min="2310" max="2313" width="11.7109375" customWidth="1"/>
    <col min="2314" max="2314" width="9.5703125" customWidth="1"/>
    <col min="2315" max="2315" width="7.7109375" customWidth="1"/>
    <col min="2561" max="2563" width="0" hidden="1" customWidth="1"/>
    <col min="2564" max="2564" width="5.42578125" customWidth="1"/>
    <col min="2565" max="2565" width="40.28515625" customWidth="1"/>
    <col min="2566" max="2569" width="11.7109375" customWidth="1"/>
    <col min="2570" max="2570" width="9.5703125" customWidth="1"/>
    <col min="2571" max="2571" width="7.7109375" customWidth="1"/>
    <col min="2817" max="2819" width="0" hidden="1" customWidth="1"/>
    <col min="2820" max="2820" width="5.42578125" customWidth="1"/>
    <col min="2821" max="2821" width="40.28515625" customWidth="1"/>
    <col min="2822" max="2825" width="11.7109375" customWidth="1"/>
    <col min="2826" max="2826" width="9.5703125" customWidth="1"/>
    <col min="2827" max="2827" width="7.7109375" customWidth="1"/>
    <col min="3073" max="3075" width="0" hidden="1" customWidth="1"/>
    <col min="3076" max="3076" width="5.42578125" customWidth="1"/>
    <col min="3077" max="3077" width="40.28515625" customWidth="1"/>
    <col min="3078" max="3081" width="11.7109375" customWidth="1"/>
    <col min="3082" max="3082" width="9.5703125" customWidth="1"/>
    <col min="3083" max="3083" width="7.7109375" customWidth="1"/>
    <col min="3329" max="3331" width="0" hidden="1" customWidth="1"/>
    <col min="3332" max="3332" width="5.42578125" customWidth="1"/>
    <col min="3333" max="3333" width="40.28515625" customWidth="1"/>
    <col min="3334" max="3337" width="11.7109375" customWidth="1"/>
    <col min="3338" max="3338" width="9.5703125" customWidth="1"/>
    <col min="3339" max="3339" width="7.7109375" customWidth="1"/>
    <col min="3585" max="3587" width="0" hidden="1" customWidth="1"/>
    <col min="3588" max="3588" width="5.42578125" customWidth="1"/>
    <col min="3589" max="3589" width="40.28515625" customWidth="1"/>
    <col min="3590" max="3593" width="11.7109375" customWidth="1"/>
    <col min="3594" max="3594" width="9.5703125" customWidth="1"/>
    <col min="3595" max="3595" width="7.7109375" customWidth="1"/>
    <col min="3841" max="3843" width="0" hidden="1" customWidth="1"/>
    <col min="3844" max="3844" width="5.42578125" customWidth="1"/>
    <col min="3845" max="3845" width="40.28515625" customWidth="1"/>
    <col min="3846" max="3849" width="11.7109375" customWidth="1"/>
    <col min="3850" max="3850" width="9.5703125" customWidth="1"/>
    <col min="3851" max="3851" width="7.7109375" customWidth="1"/>
    <col min="4097" max="4099" width="0" hidden="1" customWidth="1"/>
    <col min="4100" max="4100" width="5.42578125" customWidth="1"/>
    <col min="4101" max="4101" width="40.28515625" customWidth="1"/>
    <col min="4102" max="4105" width="11.7109375" customWidth="1"/>
    <col min="4106" max="4106" width="9.5703125" customWidth="1"/>
    <col min="4107" max="4107" width="7.7109375" customWidth="1"/>
    <col min="4353" max="4355" width="0" hidden="1" customWidth="1"/>
    <col min="4356" max="4356" width="5.42578125" customWidth="1"/>
    <col min="4357" max="4357" width="40.28515625" customWidth="1"/>
    <col min="4358" max="4361" width="11.7109375" customWidth="1"/>
    <col min="4362" max="4362" width="9.5703125" customWidth="1"/>
    <col min="4363" max="4363" width="7.7109375" customWidth="1"/>
    <col min="4609" max="4611" width="0" hidden="1" customWidth="1"/>
    <col min="4612" max="4612" width="5.42578125" customWidth="1"/>
    <col min="4613" max="4613" width="40.28515625" customWidth="1"/>
    <col min="4614" max="4617" width="11.7109375" customWidth="1"/>
    <col min="4618" max="4618" width="9.5703125" customWidth="1"/>
    <col min="4619" max="4619" width="7.7109375" customWidth="1"/>
    <col min="4865" max="4867" width="0" hidden="1" customWidth="1"/>
    <col min="4868" max="4868" width="5.42578125" customWidth="1"/>
    <col min="4869" max="4869" width="40.28515625" customWidth="1"/>
    <col min="4870" max="4873" width="11.7109375" customWidth="1"/>
    <col min="4874" max="4874" width="9.5703125" customWidth="1"/>
    <col min="4875" max="4875" width="7.7109375" customWidth="1"/>
    <col min="5121" max="5123" width="0" hidden="1" customWidth="1"/>
    <col min="5124" max="5124" width="5.42578125" customWidth="1"/>
    <col min="5125" max="5125" width="40.28515625" customWidth="1"/>
    <col min="5126" max="5129" width="11.7109375" customWidth="1"/>
    <col min="5130" max="5130" width="9.5703125" customWidth="1"/>
    <col min="5131" max="5131" width="7.7109375" customWidth="1"/>
    <col min="5377" max="5379" width="0" hidden="1" customWidth="1"/>
    <col min="5380" max="5380" width="5.42578125" customWidth="1"/>
    <col min="5381" max="5381" width="40.28515625" customWidth="1"/>
    <col min="5382" max="5385" width="11.7109375" customWidth="1"/>
    <col min="5386" max="5386" width="9.5703125" customWidth="1"/>
    <col min="5387" max="5387" width="7.7109375" customWidth="1"/>
    <col min="5633" max="5635" width="0" hidden="1" customWidth="1"/>
    <col min="5636" max="5636" width="5.42578125" customWidth="1"/>
    <col min="5637" max="5637" width="40.28515625" customWidth="1"/>
    <col min="5638" max="5641" width="11.7109375" customWidth="1"/>
    <col min="5642" max="5642" width="9.5703125" customWidth="1"/>
    <col min="5643" max="5643" width="7.7109375" customWidth="1"/>
    <col min="5889" max="5891" width="0" hidden="1" customWidth="1"/>
    <col min="5892" max="5892" width="5.42578125" customWidth="1"/>
    <col min="5893" max="5893" width="40.28515625" customWidth="1"/>
    <col min="5894" max="5897" width="11.7109375" customWidth="1"/>
    <col min="5898" max="5898" width="9.5703125" customWidth="1"/>
    <col min="5899" max="5899" width="7.7109375" customWidth="1"/>
    <col min="6145" max="6147" width="0" hidden="1" customWidth="1"/>
    <col min="6148" max="6148" width="5.42578125" customWidth="1"/>
    <col min="6149" max="6149" width="40.28515625" customWidth="1"/>
    <col min="6150" max="6153" width="11.7109375" customWidth="1"/>
    <col min="6154" max="6154" width="9.5703125" customWidth="1"/>
    <col min="6155" max="6155" width="7.7109375" customWidth="1"/>
    <col min="6401" max="6403" width="0" hidden="1" customWidth="1"/>
    <col min="6404" max="6404" width="5.42578125" customWidth="1"/>
    <col min="6405" max="6405" width="40.28515625" customWidth="1"/>
    <col min="6406" max="6409" width="11.7109375" customWidth="1"/>
    <col min="6410" max="6410" width="9.5703125" customWidth="1"/>
    <col min="6411" max="6411" width="7.7109375" customWidth="1"/>
    <col min="6657" max="6659" width="0" hidden="1" customWidth="1"/>
    <col min="6660" max="6660" width="5.42578125" customWidth="1"/>
    <col min="6661" max="6661" width="40.28515625" customWidth="1"/>
    <col min="6662" max="6665" width="11.7109375" customWidth="1"/>
    <col min="6666" max="6666" width="9.5703125" customWidth="1"/>
    <col min="6667" max="6667" width="7.7109375" customWidth="1"/>
    <col min="6913" max="6915" width="0" hidden="1" customWidth="1"/>
    <col min="6916" max="6916" width="5.42578125" customWidth="1"/>
    <col min="6917" max="6917" width="40.28515625" customWidth="1"/>
    <col min="6918" max="6921" width="11.7109375" customWidth="1"/>
    <col min="6922" max="6922" width="9.5703125" customWidth="1"/>
    <col min="6923" max="6923" width="7.7109375" customWidth="1"/>
    <col min="7169" max="7171" width="0" hidden="1" customWidth="1"/>
    <col min="7172" max="7172" width="5.42578125" customWidth="1"/>
    <col min="7173" max="7173" width="40.28515625" customWidth="1"/>
    <col min="7174" max="7177" width="11.7109375" customWidth="1"/>
    <col min="7178" max="7178" width="9.5703125" customWidth="1"/>
    <col min="7179" max="7179" width="7.7109375" customWidth="1"/>
    <col min="7425" max="7427" width="0" hidden="1" customWidth="1"/>
    <col min="7428" max="7428" width="5.42578125" customWidth="1"/>
    <col min="7429" max="7429" width="40.28515625" customWidth="1"/>
    <col min="7430" max="7433" width="11.7109375" customWidth="1"/>
    <col min="7434" max="7434" width="9.5703125" customWidth="1"/>
    <col min="7435" max="7435" width="7.7109375" customWidth="1"/>
    <col min="7681" max="7683" width="0" hidden="1" customWidth="1"/>
    <col min="7684" max="7684" width="5.42578125" customWidth="1"/>
    <col min="7685" max="7685" width="40.28515625" customWidth="1"/>
    <col min="7686" max="7689" width="11.7109375" customWidth="1"/>
    <col min="7690" max="7690" width="9.5703125" customWidth="1"/>
    <col min="7691" max="7691" width="7.7109375" customWidth="1"/>
    <col min="7937" max="7939" width="0" hidden="1" customWidth="1"/>
    <col min="7940" max="7940" width="5.42578125" customWidth="1"/>
    <col min="7941" max="7941" width="40.28515625" customWidth="1"/>
    <col min="7942" max="7945" width="11.7109375" customWidth="1"/>
    <col min="7946" max="7946" width="9.5703125" customWidth="1"/>
    <col min="7947" max="7947" width="7.7109375" customWidth="1"/>
    <col min="8193" max="8195" width="0" hidden="1" customWidth="1"/>
    <col min="8196" max="8196" width="5.42578125" customWidth="1"/>
    <col min="8197" max="8197" width="40.28515625" customWidth="1"/>
    <col min="8198" max="8201" width="11.7109375" customWidth="1"/>
    <col min="8202" max="8202" width="9.5703125" customWidth="1"/>
    <col min="8203" max="8203" width="7.7109375" customWidth="1"/>
    <col min="8449" max="8451" width="0" hidden="1" customWidth="1"/>
    <col min="8452" max="8452" width="5.42578125" customWidth="1"/>
    <col min="8453" max="8453" width="40.28515625" customWidth="1"/>
    <col min="8454" max="8457" width="11.7109375" customWidth="1"/>
    <col min="8458" max="8458" width="9.5703125" customWidth="1"/>
    <col min="8459" max="8459" width="7.7109375" customWidth="1"/>
    <col min="8705" max="8707" width="0" hidden="1" customWidth="1"/>
    <col min="8708" max="8708" width="5.42578125" customWidth="1"/>
    <col min="8709" max="8709" width="40.28515625" customWidth="1"/>
    <col min="8710" max="8713" width="11.7109375" customWidth="1"/>
    <col min="8714" max="8714" width="9.5703125" customWidth="1"/>
    <col min="8715" max="8715" width="7.7109375" customWidth="1"/>
    <col min="8961" max="8963" width="0" hidden="1" customWidth="1"/>
    <col min="8964" max="8964" width="5.42578125" customWidth="1"/>
    <col min="8965" max="8965" width="40.28515625" customWidth="1"/>
    <col min="8966" max="8969" width="11.7109375" customWidth="1"/>
    <col min="8970" max="8970" width="9.5703125" customWidth="1"/>
    <col min="8971" max="8971" width="7.7109375" customWidth="1"/>
    <col min="9217" max="9219" width="0" hidden="1" customWidth="1"/>
    <col min="9220" max="9220" width="5.42578125" customWidth="1"/>
    <col min="9221" max="9221" width="40.28515625" customWidth="1"/>
    <col min="9222" max="9225" width="11.7109375" customWidth="1"/>
    <col min="9226" max="9226" width="9.5703125" customWidth="1"/>
    <col min="9227" max="9227" width="7.7109375" customWidth="1"/>
    <col min="9473" max="9475" width="0" hidden="1" customWidth="1"/>
    <col min="9476" max="9476" width="5.42578125" customWidth="1"/>
    <col min="9477" max="9477" width="40.28515625" customWidth="1"/>
    <col min="9478" max="9481" width="11.7109375" customWidth="1"/>
    <col min="9482" max="9482" width="9.5703125" customWidth="1"/>
    <col min="9483" max="9483" width="7.7109375" customWidth="1"/>
    <col min="9729" max="9731" width="0" hidden="1" customWidth="1"/>
    <col min="9732" max="9732" width="5.42578125" customWidth="1"/>
    <col min="9733" max="9733" width="40.28515625" customWidth="1"/>
    <col min="9734" max="9737" width="11.7109375" customWidth="1"/>
    <col min="9738" max="9738" width="9.5703125" customWidth="1"/>
    <col min="9739" max="9739" width="7.7109375" customWidth="1"/>
    <col min="9985" max="9987" width="0" hidden="1" customWidth="1"/>
    <col min="9988" max="9988" width="5.42578125" customWidth="1"/>
    <col min="9989" max="9989" width="40.28515625" customWidth="1"/>
    <col min="9990" max="9993" width="11.7109375" customWidth="1"/>
    <col min="9994" max="9994" width="9.5703125" customWidth="1"/>
    <col min="9995" max="9995" width="7.7109375" customWidth="1"/>
    <col min="10241" max="10243" width="0" hidden="1" customWidth="1"/>
    <col min="10244" max="10244" width="5.42578125" customWidth="1"/>
    <col min="10245" max="10245" width="40.28515625" customWidth="1"/>
    <col min="10246" max="10249" width="11.7109375" customWidth="1"/>
    <col min="10250" max="10250" width="9.5703125" customWidth="1"/>
    <col min="10251" max="10251" width="7.7109375" customWidth="1"/>
    <col min="10497" max="10499" width="0" hidden="1" customWidth="1"/>
    <col min="10500" max="10500" width="5.42578125" customWidth="1"/>
    <col min="10501" max="10501" width="40.28515625" customWidth="1"/>
    <col min="10502" max="10505" width="11.7109375" customWidth="1"/>
    <col min="10506" max="10506" width="9.5703125" customWidth="1"/>
    <col min="10507" max="10507" width="7.7109375" customWidth="1"/>
    <col min="10753" max="10755" width="0" hidden="1" customWidth="1"/>
    <col min="10756" max="10756" width="5.42578125" customWidth="1"/>
    <col min="10757" max="10757" width="40.28515625" customWidth="1"/>
    <col min="10758" max="10761" width="11.7109375" customWidth="1"/>
    <col min="10762" max="10762" width="9.5703125" customWidth="1"/>
    <col min="10763" max="10763" width="7.7109375" customWidth="1"/>
    <col min="11009" max="11011" width="0" hidden="1" customWidth="1"/>
    <col min="11012" max="11012" width="5.42578125" customWidth="1"/>
    <col min="11013" max="11013" width="40.28515625" customWidth="1"/>
    <col min="11014" max="11017" width="11.7109375" customWidth="1"/>
    <col min="11018" max="11018" width="9.5703125" customWidth="1"/>
    <col min="11019" max="11019" width="7.7109375" customWidth="1"/>
    <col min="11265" max="11267" width="0" hidden="1" customWidth="1"/>
    <col min="11268" max="11268" width="5.42578125" customWidth="1"/>
    <col min="11269" max="11269" width="40.28515625" customWidth="1"/>
    <col min="11270" max="11273" width="11.7109375" customWidth="1"/>
    <col min="11274" max="11274" width="9.5703125" customWidth="1"/>
    <col min="11275" max="11275" width="7.7109375" customWidth="1"/>
    <col min="11521" max="11523" width="0" hidden="1" customWidth="1"/>
    <col min="11524" max="11524" width="5.42578125" customWidth="1"/>
    <col min="11525" max="11525" width="40.28515625" customWidth="1"/>
    <col min="11526" max="11529" width="11.7109375" customWidth="1"/>
    <col min="11530" max="11530" width="9.5703125" customWidth="1"/>
    <col min="11531" max="11531" width="7.7109375" customWidth="1"/>
    <col min="11777" max="11779" width="0" hidden="1" customWidth="1"/>
    <col min="11780" max="11780" width="5.42578125" customWidth="1"/>
    <col min="11781" max="11781" width="40.28515625" customWidth="1"/>
    <col min="11782" max="11785" width="11.7109375" customWidth="1"/>
    <col min="11786" max="11786" width="9.5703125" customWidth="1"/>
    <col min="11787" max="11787" width="7.7109375" customWidth="1"/>
    <col min="12033" max="12035" width="0" hidden="1" customWidth="1"/>
    <col min="12036" max="12036" width="5.42578125" customWidth="1"/>
    <col min="12037" max="12037" width="40.28515625" customWidth="1"/>
    <col min="12038" max="12041" width="11.7109375" customWidth="1"/>
    <col min="12042" max="12042" width="9.5703125" customWidth="1"/>
    <col min="12043" max="12043" width="7.7109375" customWidth="1"/>
    <col min="12289" max="12291" width="0" hidden="1" customWidth="1"/>
    <col min="12292" max="12292" width="5.42578125" customWidth="1"/>
    <col min="12293" max="12293" width="40.28515625" customWidth="1"/>
    <col min="12294" max="12297" width="11.7109375" customWidth="1"/>
    <col min="12298" max="12298" width="9.5703125" customWidth="1"/>
    <col min="12299" max="12299" width="7.7109375" customWidth="1"/>
    <col min="12545" max="12547" width="0" hidden="1" customWidth="1"/>
    <col min="12548" max="12548" width="5.42578125" customWidth="1"/>
    <col min="12549" max="12549" width="40.28515625" customWidth="1"/>
    <col min="12550" max="12553" width="11.7109375" customWidth="1"/>
    <col min="12554" max="12554" width="9.5703125" customWidth="1"/>
    <col min="12555" max="12555" width="7.7109375" customWidth="1"/>
    <col min="12801" max="12803" width="0" hidden="1" customWidth="1"/>
    <col min="12804" max="12804" width="5.42578125" customWidth="1"/>
    <col min="12805" max="12805" width="40.28515625" customWidth="1"/>
    <col min="12806" max="12809" width="11.7109375" customWidth="1"/>
    <col min="12810" max="12810" width="9.5703125" customWidth="1"/>
    <col min="12811" max="12811" width="7.7109375" customWidth="1"/>
    <col min="13057" max="13059" width="0" hidden="1" customWidth="1"/>
    <col min="13060" max="13060" width="5.42578125" customWidth="1"/>
    <col min="13061" max="13061" width="40.28515625" customWidth="1"/>
    <col min="13062" max="13065" width="11.7109375" customWidth="1"/>
    <col min="13066" max="13066" width="9.5703125" customWidth="1"/>
    <col min="13067" max="13067" width="7.7109375" customWidth="1"/>
    <col min="13313" max="13315" width="0" hidden="1" customWidth="1"/>
    <col min="13316" max="13316" width="5.42578125" customWidth="1"/>
    <col min="13317" max="13317" width="40.28515625" customWidth="1"/>
    <col min="13318" max="13321" width="11.7109375" customWidth="1"/>
    <col min="13322" max="13322" width="9.5703125" customWidth="1"/>
    <col min="13323" max="13323" width="7.7109375" customWidth="1"/>
    <col min="13569" max="13571" width="0" hidden="1" customWidth="1"/>
    <col min="13572" max="13572" width="5.42578125" customWidth="1"/>
    <col min="13573" max="13573" width="40.28515625" customWidth="1"/>
    <col min="13574" max="13577" width="11.7109375" customWidth="1"/>
    <col min="13578" max="13578" width="9.5703125" customWidth="1"/>
    <col min="13579" max="13579" width="7.7109375" customWidth="1"/>
    <col min="13825" max="13827" width="0" hidden="1" customWidth="1"/>
    <col min="13828" max="13828" width="5.42578125" customWidth="1"/>
    <col min="13829" max="13829" width="40.28515625" customWidth="1"/>
    <col min="13830" max="13833" width="11.7109375" customWidth="1"/>
    <col min="13834" max="13834" width="9.5703125" customWidth="1"/>
    <col min="13835" max="13835" width="7.7109375" customWidth="1"/>
    <col min="14081" max="14083" width="0" hidden="1" customWidth="1"/>
    <col min="14084" max="14084" width="5.42578125" customWidth="1"/>
    <col min="14085" max="14085" width="40.28515625" customWidth="1"/>
    <col min="14086" max="14089" width="11.7109375" customWidth="1"/>
    <col min="14090" max="14090" width="9.5703125" customWidth="1"/>
    <col min="14091" max="14091" width="7.7109375" customWidth="1"/>
    <col min="14337" max="14339" width="0" hidden="1" customWidth="1"/>
    <col min="14340" max="14340" width="5.42578125" customWidth="1"/>
    <col min="14341" max="14341" width="40.28515625" customWidth="1"/>
    <col min="14342" max="14345" width="11.7109375" customWidth="1"/>
    <col min="14346" max="14346" width="9.5703125" customWidth="1"/>
    <col min="14347" max="14347" width="7.7109375" customWidth="1"/>
    <col min="14593" max="14595" width="0" hidden="1" customWidth="1"/>
    <col min="14596" max="14596" width="5.42578125" customWidth="1"/>
    <col min="14597" max="14597" width="40.28515625" customWidth="1"/>
    <col min="14598" max="14601" width="11.7109375" customWidth="1"/>
    <col min="14602" max="14602" width="9.5703125" customWidth="1"/>
    <col min="14603" max="14603" width="7.7109375" customWidth="1"/>
    <col min="14849" max="14851" width="0" hidden="1" customWidth="1"/>
    <col min="14852" max="14852" width="5.42578125" customWidth="1"/>
    <col min="14853" max="14853" width="40.28515625" customWidth="1"/>
    <col min="14854" max="14857" width="11.7109375" customWidth="1"/>
    <col min="14858" max="14858" width="9.5703125" customWidth="1"/>
    <col min="14859" max="14859" width="7.7109375" customWidth="1"/>
    <col min="15105" max="15107" width="0" hidden="1" customWidth="1"/>
    <col min="15108" max="15108" width="5.42578125" customWidth="1"/>
    <col min="15109" max="15109" width="40.28515625" customWidth="1"/>
    <col min="15110" max="15113" width="11.7109375" customWidth="1"/>
    <col min="15114" max="15114" width="9.5703125" customWidth="1"/>
    <col min="15115" max="15115" width="7.7109375" customWidth="1"/>
    <col min="15361" max="15363" width="0" hidden="1" customWidth="1"/>
    <col min="15364" max="15364" width="5.42578125" customWidth="1"/>
    <col min="15365" max="15365" width="40.28515625" customWidth="1"/>
    <col min="15366" max="15369" width="11.7109375" customWidth="1"/>
    <col min="15370" max="15370" width="9.5703125" customWidth="1"/>
    <col min="15371" max="15371" width="7.7109375" customWidth="1"/>
    <col min="15617" max="15619" width="0" hidden="1" customWidth="1"/>
    <col min="15620" max="15620" width="5.42578125" customWidth="1"/>
    <col min="15621" max="15621" width="40.28515625" customWidth="1"/>
    <col min="15622" max="15625" width="11.7109375" customWidth="1"/>
    <col min="15626" max="15626" width="9.5703125" customWidth="1"/>
    <col min="15627" max="15627" width="7.7109375" customWidth="1"/>
    <col min="15873" max="15875" width="0" hidden="1" customWidth="1"/>
    <col min="15876" max="15876" width="5.42578125" customWidth="1"/>
    <col min="15877" max="15877" width="40.28515625" customWidth="1"/>
    <col min="15878" max="15881" width="11.7109375" customWidth="1"/>
    <col min="15882" max="15882" width="9.5703125" customWidth="1"/>
    <col min="15883" max="15883" width="7.7109375" customWidth="1"/>
    <col min="16129" max="16131" width="0" hidden="1" customWidth="1"/>
    <col min="16132" max="16132" width="5.42578125" customWidth="1"/>
    <col min="16133" max="16133" width="40.28515625" customWidth="1"/>
    <col min="16134" max="16137" width="11.7109375" customWidth="1"/>
    <col min="16138" max="16138" width="9.5703125" customWidth="1"/>
    <col min="16139" max="16139" width="7.7109375" customWidth="1"/>
  </cols>
  <sheetData>
    <row r="1" spans="1:15" ht="18.75" x14ac:dyDescent="0.3">
      <c r="J1" s="55"/>
      <c r="K1" s="55"/>
      <c r="L1" s="55"/>
      <c r="M1" s="56"/>
      <c r="N1" s="57"/>
      <c r="O1" s="57"/>
    </row>
    <row r="2" spans="1:15" ht="18.75" x14ac:dyDescent="0.3">
      <c r="E2" s="178" t="s">
        <v>88</v>
      </c>
      <c r="F2" s="178"/>
      <c r="G2" s="178"/>
      <c r="H2" s="178"/>
      <c r="I2" s="178"/>
      <c r="J2" s="55"/>
      <c r="K2" s="55"/>
      <c r="L2" s="55"/>
      <c r="M2" s="56"/>
      <c r="N2" s="57"/>
      <c r="O2" s="57"/>
    </row>
    <row r="3" spans="1:15" ht="18.75" x14ac:dyDescent="0.3">
      <c r="E3" s="179"/>
      <c r="F3" s="178"/>
      <c r="G3" s="178"/>
      <c r="H3" s="178"/>
      <c r="I3" s="178"/>
      <c r="J3" s="55"/>
      <c r="K3" s="55"/>
      <c r="L3" s="55"/>
      <c r="M3" s="56"/>
      <c r="N3" s="57"/>
      <c r="O3" s="57"/>
    </row>
    <row r="4" spans="1:15" ht="18.75" x14ac:dyDescent="0.3">
      <c r="D4" s="178" t="s">
        <v>69</v>
      </c>
      <c r="E4" s="178"/>
      <c r="F4" s="178"/>
      <c r="G4" s="178"/>
      <c r="H4" s="178"/>
      <c r="I4" s="178"/>
      <c r="J4" s="55"/>
      <c r="K4" s="55"/>
      <c r="L4" s="55"/>
      <c r="M4" s="56"/>
      <c r="N4" s="57"/>
      <c r="O4" s="57"/>
    </row>
    <row r="5" spans="1:15" ht="19.5" thickBot="1" x14ac:dyDescent="0.35">
      <c r="E5" s="180"/>
      <c r="F5" s="180"/>
      <c r="G5" s="180"/>
      <c r="H5" s="180"/>
      <c r="I5" s="180"/>
      <c r="J5" s="55"/>
      <c r="K5" s="55"/>
      <c r="L5" s="55"/>
      <c r="M5" s="56"/>
      <c r="N5" s="57"/>
      <c r="O5" s="57"/>
    </row>
    <row r="6" spans="1:15" ht="18.75" x14ac:dyDescent="0.3">
      <c r="D6" s="181" t="s">
        <v>39</v>
      </c>
      <c r="E6" s="183" t="s">
        <v>74</v>
      </c>
      <c r="F6" s="185" t="s">
        <v>40</v>
      </c>
      <c r="G6" s="185"/>
      <c r="H6" s="185" t="s">
        <v>41</v>
      </c>
      <c r="I6" s="186"/>
      <c r="J6" s="55"/>
      <c r="K6" s="55"/>
      <c r="L6" s="55"/>
      <c r="M6" s="56"/>
      <c r="N6" s="57"/>
      <c r="O6" s="57"/>
    </row>
    <row r="7" spans="1:15" ht="27.75" thickBot="1" x14ac:dyDescent="0.35">
      <c r="D7" s="182"/>
      <c r="E7" s="184"/>
      <c r="F7" s="58" t="s">
        <v>8</v>
      </c>
      <c r="G7" s="58" t="s">
        <v>42</v>
      </c>
      <c r="H7" s="58" t="s">
        <v>8</v>
      </c>
      <c r="I7" s="58" t="s">
        <v>42</v>
      </c>
      <c r="J7" s="122"/>
      <c r="K7" s="59"/>
      <c r="L7" s="59"/>
      <c r="M7" s="57"/>
      <c r="N7" s="57"/>
      <c r="O7" s="57"/>
    </row>
    <row r="8" spans="1:15" ht="19.5" thickBot="1" x14ac:dyDescent="0.35">
      <c r="D8" s="93"/>
      <c r="E8" s="123" t="s">
        <v>75</v>
      </c>
      <c r="F8" s="94">
        <v>640200</v>
      </c>
      <c r="G8" s="94">
        <v>198300</v>
      </c>
      <c r="H8" s="94">
        <v>202200</v>
      </c>
      <c r="I8" s="94">
        <v>62700</v>
      </c>
      <c r="J8" s="59"/>
      <c r="K8" s="59"/>
      <c r="L8" s="59"/>
      <c r="M8" s="57"/>
      <c r="N8" s="57"/>
      <c r="O8" s="57"/>
    </row>
    <row r="9" spans="1:15" ht="19.5" hidden="1" thickBot="1" x14ac:dyDescent="0.35">
      <c r="D9" s="124"/>
      <c r="E9" s="88" t="s">
        <v>76</v>
      </c>
      <c r="F9" s="89"/>
      <c r="G9" s="89"/>
      <c r="H9" s="125"/>
      <c r="I9" s="96"/>
      <c r="J9" s="59"/>
      <c r="K9" s="59"/>
      <c r="L9" s="59"/>
      <c r="M9" s="57"/>
      <c r="N9" s="57"/>
      <c r="O9" s="57"/>
    </row>
    <row r="10" spans="1:15" ht="18.75" x14ac:dyDescent="0.3">
      <c r="D10" s="90"/>
      <c r="E10" s="88" t="s">
        <v>77</v>
      </c>
      <c r="F10" s="96"/>
      <c r="G10" s="96"/>
      <c r="H10" s="97">
        <v>17525.5</v>
      </c>
      <c r="I10" s="89">
        <v>5533</v>
      </c>
      <c r="J10" s="59"/>
      <c r="K10" s="59"/>
      <c r="L10" s="59"/>
      <c r="M10" s="57"/>
      <c r="N10" s="57"/>
      <c r="O10" s="57"/>
    </row>
    <row r="11" spans="1:15" ht="18.75" x14ac:dyDescent="0.3">
      <c r="D11" s="90"/>
      <c r="E11" s="98" t="s">
        <v>78</v>
      </c>
      <c r="F11" s="91">
        <v>52516.22</v>
      </c>
      <c r="G11" s="91">
        <f>SUM(F11*30.98/100)</f>
        <v>16269.524956000001</v>
      </c>
      <c r="H11" s="91">
        <v>18553</v>
      </c>
      <c r="I11" s="91">
        <f>SUM(H11*30.98/100)</f>
        <v>5747.7194000000009</v>
      </c>
      <c r="J11" s="59"/>
      <c r="K11" s="59"/>
      <c r="L11" s="59"/>
      <c r="M11" s="57"/>
      <c r="N11" s="57"/>
      <c r="O11" s="57"/>
    </row>
    <row r="12" spans="1:15" ht="18.75" x14ac:dyDescent="0.3">
      <c r="D12" s="90"/>
      <c r="E12" s="98" t="s">
        <v>79</v>
      </c>
      <c r="F12" s="91"/>
      <c r="G12" s="91">
        <f>SUM(F12*30.98/100)</f>
        <v>0</v>
      </c>
      <c r="H12" s="91">
        <v>14706</v>
      </c>
      <c r="I12" s="91">
        <f>SUM(H12*30.98/100)</f>
        <v>4555.9188000000004</v>
      </c>
      <c r="J12" s="59"/>
      <c r="K12" s="59"/>
      <c r="L12" s="59"/>
      <c r="M12" s="57"/>
      <c r="N12" s="57"/>
      <c r="O12" s="57"/>
    </row>
    <row r="13" spans="1:15" ht="18.75" hidden="1" x14ac:dyDescent="0.3">
      <c r="D13" s="126"/>
      <c r="E13" s="98" t="s">
        <v>80</v>
      </c>
      <c r="F13" s="91"/>
      <c r="G13" s="91">
        <f>SUM(F13*30.98/100)</f>
        <v>0</v>
      </c>
      <c r="H13" s="127"/>
      <c r="I13" s="128"/>
      <c r="J13" s="59"/>
      <c r="K13" s="59"/>
      <c r="L13" s="59"/>
      <c r="M13" s="57"/>
      <c r="N13" s="57"/>
      <c r="O13" s="57"/>
    </row>
    <row r="14" spans="1:15" ht="18.75" x14ac:dyDescent="0.3">
      <c r="D14" s="187" t="s">
        <v>43</v>
      </c>
      <c r="E14" s="188"/>
      <c r="F14" s="188"/>
      <c r="G14" s="188"/>
      <c r="H14" s="188"/>
      <c r="I14" s="189"/>
      <c r="J14" s="59"/>
      <c r="K14" s="59"/>
      <c r="L14" s="59"/>
      <c r="M14" s="57"/>
      <c r="N14" s="57"/>
      <c r="O14" s="57"/>
    </row>
    <row r="15" spans="1:15" ht="18.75" x14ac:dyDescent="0.3">
      <c r="D15" s="60">
        <v>1</v>
      </c>
      <c r="E15" s="61" t="s">
        <v>44</v>
      </c>
      <c r="F15" s="62">
        <v>52866.42</v>
      </c>
      <c r="G15" s="63">
        <v>16378.03</v>
      </c>
      <c r="H15" s="62">
        <v>17295.439999999999</v>
      </c>
      <c r="I15" s="63">
        <f t="shared" ref="I15:I26" si="0">SUM(H15*30.98/100)</f>
        <v>5358.1273119999996</v>
      </c>
      <c r="J15" s="59"/>
      <c r="K15" s="64"/>
      <c r="L15" s="65"/>
      <c r="M15" s="57"/>
      <c r="N15" s="57"/>
      <c r="O15" s="57"/>
    </row>
    <row r="16" spans="1:15" ht="18.75" x14ac:dyDescent="0.3">
      <c r="A16" s="66"/>
      <c r="B16" s="66"/>
      <c r="C16" s="66"/>
      <c r="D16" s="67" t="s">
        <v>45</v>
      </c>
      <c r="E16" s="61" t="s">
        <v>46</v>
      </c>
      <c r="F16" s="62">
        <v>52566.9</v>
      </c>
      <c r="G16" s="63">
        <v>16285.24</v>
      </c>
      <c r="H16" s="62">
        <v>17228.689999999999</v>
      </c>
      <c r="I16" s="63">
        <v>5313.06</v>
      </c>
      <c r="J16" s="59"/>
      <c r="K16" s="64"/>
      <c r="L16" s="65"/>
      <c r="M16" s="57"/>
      <c r="N16" s="57"/>
      <c r="O16" s="57"/>
    </row>
    <row r="17" spans="1:15" ht="15.75" x14ac:dyDescent="0.25">
      <c r="A17" s="66"/>
      <c r="B17" s="66"/>
      <c r="C17" s="66"/>
      <c r="D17" s="67" t="s">
        <v>47</v>
      </c>
      <c r="E17" s="68" t="s">
        <v>48</v>
      </c>
      <c r="F17" s="69">
        <v>51444.63</v>
      </c>
      <c r="G17" s="63">
        <v>15907.03</v>
      </c>
      <c r="H17" s="62">
        <v>19243.41</v>
      </c>
      <c r="I17" s="63">
        <f t="shared" si="0"/>
        <v>5961.6084180000007</v>
      </c>
      <c r="J17" s="95" t="s">
        <v>81</v>
      </c>
      <c r="K17" s="64"/>
      <c r="L17" s="65"/>
      <c r="M17" s="57"/>
      <c r="N17" s="57"/>
      <c r="O17" s="57"/>
    </row>
    <row r="18" spans="1:15" ht="15.75" x14ac:dyDescent="0.25">
      <c r="A18" s="66"/>
      <c r="B18" s="66"/>
      <c r="C18" s="66"/>
      <c r="D18" s="70" t="s">
        <v>49</v>
      </c>
      <c r="E18" s="71" t="s">
        <v>50</v>
      </c>
      <c r="F18" s="62">
        <v>51007.07</v>
      </c>
      <c r="G18" s="63">
        <v>15787.19</v>
      </c>
      <c r="H18" s="62">
        <v>19426.11</v>
      </c>
      <c r="I18" s="63">
        <v>6018.2</v>
      </c>
      <c r="J18" s="95" t="s">
        <v>89</v>
      </c>
      <c r="K18" s="99"/>
      <c r="L18" s="65"/>
      <c r="M18" s="57"/>
      <c r="N18" s="57"/>
      <c r="O18" s="57"/>
    </row>
    <row r="19" spans="1:15" ht="15.75" x14ac:dyDescent="0.25">
      <c r="A19" s="66"/>
      <c r="B19" s="66"/>
      <c r="C19" s="66"/>
      <c r="D19" s="70" t="s">
        <v>51</v>
      </c>
      <c r="E19" s="71" t="s">
        <v>90</v>
      </c>
      <c r="F19" s="69">
        <v>63364.6</v>
      </c>
      <c r="G19" s="63">
        <v>19630.36</v>
      </c>
      <c r="H19" s="62">
        <v>15351.41</v>
      </c>
      <c r="I19" s="63">
        <f t="shared" si="0"/>
        <v>4755.8668180000004</v>
      </c>
      <c r="J19" s="95" t="s">
        <v>91</v>
      </c>
      <c r="K19" s="64"/>
      <c r="L19" s="65"/>
      <c r="M19" s="57"/>
      <c r="N19" s="57"/>
      <c r="O19" s="57"/>
    </row>
    <row r="20" spans="1:15" ht="33.75" x14ac:dyDescent="0.25">
      <c r="A20" s="66"/>
      <c r="B20" s="66"/>
      <c r="C20" s="66"/>
      <c r="D20" s="70" t="s">
        <v>52</v>
      </c>
      <c r="E20" s="71" t="s">
        <v>92</v>
      </c>
      <c r="F20" s="69">
        <v>127160.64</v>
      </c>
      <c r="G20" s="63">
        <v>39394.339999999997</v>
      </c>
      <c r="H20" s="62">
        <v>27523.07</v>
      </c>
      <c r="I20" s="63">
        <v>8526.59</v>
      </c>
      <c r="J20" s="193" t="s">
        <v>93</v>
      </c>
      <c r="K20" s="64"/>
      <c r="L20" s="65"/>
      <c r="M20" s="57"/>
      <c r="N20" s="57"/>
      <c r="O20" s="57"/>
    </row>
    <row r="21" spans="1:15" ht="15.75" x14ac:dyDescent="0.25">
      <c r="A21" s="66"/>
      <c r="B21" s="66"/>
      <c r="C21" s="66"/>
      <c r="D21" s="70" t="s">
        <v>53</v>
      </c>
      <c r="E21" s="71" t="s">
        <v>54</v>
      </c>
      <c r="F21" s="69"/>
      <c r="G21" s="63">
        <f t="shared" ref="G21:G26" si="1">SUM(F21*30.98/100)</f>
        <v>0</v>
      </c>
      <c r="H21" s="62"/>
      <c r="I21" s="63">
        <f t="shared" si="0"/>
        <v>0</v>
      </c>
      <c r="J21" s="95"/>
      <c r="K21" s="64"/>
      <c r="L21" s="65"/>
      <c r="M21" s="57"/>
      <c r="N21" s="57"/>
      <c r="O21" s="57"/>
    </row>
    <row r="22" spans="1:15" ht="15.75" x14ac:dyDescent="0.25">
      <c r="A22" s="66"/>
      <c r="B22" s="66"/>
      <c r="C22" s="66"/>
      <c r="D22" s="70" t="s">
        <v>55</v>
      </c>
      <c r="E22" s="71" t="s">
        <v>56</v>
      </c>
      <c r="F22" s="69"/>
      <c r="G22" s="63">
        <f t="shared" si="1"/>
        <v>0</v>
      </c>
      <c r="H22" s="62"/>
      <c r="I22" s="63">
        <f t="shared" si="0"/>
        <v>0</v>
      </c>
      <c r="J22" s="95"/>
      <c r="K22" s="64"/>
      <c r="L22" s="65"/>
      <c r="M22" s="57"/>
      <c r="N22" s="57"/>
      <c r="O22" s="57"/>
    </row>
    <row r="23" spans="1:15" ht="15.75" x14ac:dyDescent="0.25">
      <c r="A23" s="66"/>
      <c r="B23" s="66"/>
      <c r="C23" s="66"/>
      <c r="D23" s="70" t="s">
        <v>57</v>
      </c>
      <c r="E23" s="71" t="s">
        <v>58</v>
      </c>
      <c r="F23" s="69"/>
      <c r="G23" s="63">
        <f t="shared" si="1"/>
        <v>0</v>
      </c>
      <c r="H23" s="62"/>
      <c r="I23" s="63">
        <f t="shared" si="0"/>
        <v>0</v>
      </c>
      <c r="J23" s="95"/>
      <c r="K23" s="92"/>
      <c r="L23" s="65"/>
      <c r="M23" s="57"/>
      <c r="N23" s="57"/>
      <c r="O23" s="57"/>
    </row>
    <row r="24" spans="1:15" ht="15.75" x14ac:dyDescent="0.25">
      <c r="A24" s="66"/>
      <c r="B24" s="66"/>
      <c r="C24" s="66"/>
      <c r="D24" s="70" t="s">
        <v>59</v>
      </c>
      <c r="E24" s="71" t="s">
        <v>60</v>
      </c>
      <c r="F24" s="69"/>
      <c r="G24" s="63">
        <f t="shared" si="1"/>
        <v>0</v>
      </c>
      <c r="H24" s="62"/>
      <c r="I24" s="63">
        <f t="shared" si="0"/>
        <v>0</v>
      </c>
      <c r="J24" s="95"/>
      <c r="K24" s="64"/>
      <c r="L24" s="65"/>
      <c r="M24" s="57"/>
      <c r="N24" s="57"/>
      <c r="O24" s="57"/>
    </row>
    <row r="25" spans="1:15" s="78" customFormat="1" ht="15.75" x14ac:dyDescent="0.25">
      <c r="A25" s="83"/>
      <c r="B25" s="83"/>
      <c r="C25" s="83"/>
      <c r="D25" s="70" t="s">
        <v>61</v>
      </c>
      <c r="E25" s="71" t="s">
        <v>62</v>
      </c>
      <c r="F25" s="69"/>
      <c r="G25" s="63">
        <f t="shared" si="1"/>
        <v>0</v>
      </c>
      <c r="H25" s="62"/>
      <c r="I25" s="63">
        <f t="shared" si="0"/>
        <v>0</v>
      </c>
      <c r="J25" s="95"/>
      <c r="K25" s="64"/>
      <c r="L25" s="65"/>
      <c r="M25" s="57"/>
      <c r="N25" s="57"/>
      <c r="O25" s="57"/>
    </row>
    <row r="26" spans="1:15" s="78" customFormat="1" ht="16.5" thickBot="1" x14ac:dyDescent="0.3">
      <c r="A26" s="83"/>
      <c r="B26" s="83"/>
      <c r="C26" s="83"/>
      <c r="D26" s="70" t="s">
        <v>63</v>
      </c>
      <c r="E26" s="71" t="s">
        <v>64</v>
      </c>
      <c r="F26" s="69"/>
      <c r="G26" s="63">
        <f t="shared" si="1"/>
        <v>0</v>
      </c>
      <c r="H26" s="62"/>
      <c r="I26" s="63">
        <f t="shared" si="0"/>
        <v>0</v>
      </c>
      <c r="J26" s="95"/>
      <c r="K26" s="64"/>
      <c r="L26" s="65"/>
      <c r="M26" s="57"/>
      <c r="N26" s="57"/>
      <c r="O26" s="57"/>
    </row>
    <row r="27" spans="1:15" ht="19.5" thickBot="1" x14ac:dyDescent="0.35">
      <c r="D27" s="100"/>
      <c r="E27" s="101" t="s">
        <v>94</v>
      </c>
      <c r="F27" s="102">
        <f>SUM(F15:F26)</f>
        <v>398410.26</v>
      </c>
      <c r="G27" s="102">
        <f>SUM(G15:G26)</f>
        <v>123382.19</v>
      </c>
      <c r="H27" s="102">
        <f>SUM(H15:H26)</f>
        <v>116068.13</v>
      </c>
      <c r="I27" s="102">
        <f>SUM(I15:I26)</f>
        <v>35933.452548000001</v>
      </c>
      <c r="J27" s="59"/>
      <c r="K27" s="59"/>
      <c r="L27" s="59"/>
      <c r="M27" s="57"/>
      <c r="N27" s="57"/>
      <c r="O27" s="57"/>
    </row>
    <row r="28" spans="1:15" ht="18.75" x14ac:dyDescent="0.3">
      <c r="D28" s="190" t="s">
        <v>65</v>
      </c>
      <c r="E28" s="190"/>
      <c r="F28" s="190"/>
      <c r="G28" s="190"/>
      <c r="H28" s="190"/>
      <c r="I28" s="190"/>
      <c r="J28" s="59"/>
      <c r="K28" s="59"/>
      <c r="L28" s="59"/>
      <c r="M28" s="57"/>
      <c r="N28" s="57"/>
      <c r="O28" s="57"/>
    </row>
    <row r="29" spans="1:15" ht="19.5" thickBot="1" x14ac:dyDescent="0.35">
      <c r="D29" s="103"/>
      <c r="E29" s="104" t="s">
        <v>95</v>
      </c>
      <c r="F29" s="105">
        <f>SUM(F27/6)</f>
        <v>66401.710000000006</v>
      </c>
      <c r="G29" s="106">
        <f>SUM(F29*30.98/100)</f>
        <v>20571.249758000002</v>
      </c>
      <c r="H29" s="105">
        <f>SUM(H27/6)</f>
        <v>19344.688333333335</v>
      </c>
      <c r="I29" s="106">
        <f>SUM(H29*30.98/100)</f>
        <v>5992.9844456666669</v>
      </c>
      <c r="J29" s="59"/>
      <c r="K29" s="59"/>
      <c r="L29" s="59"/>
      <c r="M29" s="57"/>
      <c r="N29" s="57"/>
      <c r="O29" s="57"/>
    </row>
    <row r="30" spans="1:15" ht="19.5" hidden="1" thickBot="1" x14ac:dyDescent="0.35">
      <c r="D30" s="103"/>
      <c r="E30" s="107" t="s">
        <v>96</v>
      </c>
      <c r="F30" s="108"/>
      <c r="G30" s="109"/>
      <c r="H30" s="108"/>
      <c r="I30" s="109">
        <f>SUM(H30*30.98/100)</f>
        <v>0</v>
      </c>
      <c r="J30" s="59"/>
      <c r="K30" s="59"/>
      <c r="L30" s="59"/>
      <c r="M30" s="57"/>
      <c r="N30" s="57"/>
      <c r="O30" s="57"/>
    </row>
    <row r="31" spans="1:15" ht="19.5" thickBot="1" x14ac:dyDescent="0.35">
      <c r="D31" s="110"/>
      <c r="E31" s="129" t="s">
        <v>97</v>
      </c>
      <c r="F31" s="111">
        <f>SUM(F8+F9-F27)</f>
        <v>241789.74</v>
      </c>
      <c r="G31" s="111">
        <f>SUM(G8+G9-G27)</f>
        <v>74917.81</v>
      </c>
      <c r="H31" s="111">
        <f>SUM(H8-H10-H27)</f>
        <v>68606.37</v>
      </c>
      <c r="I31" s="111">
        <f>SUM(I8-I10-I27)</f>
        <v>21233.547451999999</v>
      </c>
      <c r="J31" s="59"/>
      <c r="K31" s="59"/>
      <c r="L31" s="59"/>
      <c r="M31" s="57"/>
      <c r="N31" s="57"/>
      <c r="O31" s="57"/>
    </row>
    <row r="32" spans="1:15" ht="25.5" x14ac:dyDescent="0.3">
      <c r="D32" s="103"/>
      <c r="E32" s="130" t="s">
        <v>98</v>
      </c>
      <c r="F32" s="191">
        <f>SUM(F11*6)-83482.46</f>
        <v>231614.86</v>
      </c>
      <c r="G32" s="191">
        <f>SUM(F32*30.98/100)</f>
        <v>71754.28362799999</v>
      </c>
      <c r="H32" s="113">
        <f>SUM(H12*3.5)-12048.57</f>
        <v>39422.43</v>
      </c>
      <c r="I32" s="113">
        <f>SUM(H32*30.98/100)</f>
        <v>12213.068814</v>
      </c>
      <c r="J32" s="59"/>
      <c r="K32" s="59"/>
      <c r="L32" s="59"/>
      <c r="M32" s="57"/>
      <c r="N32" s="57"/>
      <c r="O32" s="57"/>
    </row>
    <row r="33" spans="4:15" ht="18.75" x14ac:dyDescent="0.3">
      <c r="D33" s="103"/>
      <c r="E33" s="112" t="s">
        <v>99</v>
      </c>
      <c r="F33" s="192"/>
      <c r="G33" s="192"/>
      <c r="H33" s="113">
        <f>SUM(H11*2.5)</f>
        <v>46382.5</v>
      </c>
      <c r="I33" s="114">
        <f>SUM(H33*30.98/100)</f>
        <v>14369.298500000001</v>
      </c>
      <c r="J33" s="59"/>
      <c r="K33" s="59"/>
      <c r="L33" s="59"/>
      <c r="M33" s="57"/>
      <c r="N33" s="57"/>
      <c r="O33" s="57"/>
    </row>
    <row r="34" spans="4:15" ht="18.75" x14ac:dyDescent="0.3">
      <c r="D34" s="103"/>
      <c r="E34" s="112" t="s">
        <v>70</v>
      </c>
      <c r="F34" s="131"/>
      <c r="G34" s="131"/>
      <c r="H34" s="113">
        <v>4266</v>
      </c>
      <c r="I34" s="114">
        <f>SUM(H34*30.98/100)</f>
        <v>1321.6068</v>
      </c>
      <c r="J34" s="59"/>
      <c r="K34" s="59"/>
      <c r="L34" s="59"/>
      <c r="M34" s="57"/>
      <c r="N34" s="57"/>
      <c r="O34" s="57"/>
    </row>
    <row r="35" spans="4:15" ht="18.75" x14ac:dyDescent="0.3">
      <c r="D35" s="115"/>
      <c r="E35" s="116" t="s">
        <v>82</v>
      </c>
      <c r="F35" s="106">
        <f>SUM(F31-F32)</f>
        <v>10174.880000000005</v>
      </c>
      <c r="G35" s="106">
        <f>SUM(G31-G32)</f>
        <v>3163.5263720000075</v>
      </c>
      <c r="H35" s="106">
        <f>SUM(H31-H32-H33+H34)</f>
        <v>-12932.560000000005</v>
      </c>
      <c r="I35" s="106">
        <f>SUM(I31-I32-I33+I34)</f>
        <v>-4027.2130620000021</v>
      </c>
      <c r="J35" s="59"/>
      <c r="K35" s="59"/>
      <c r="L35" s="59"/>
      <c r="M35" s="57"/>
      <c r="N35" s="57"/>
      <c r="O35" s="57"/>
    </row>
    <row r="36" spans="4:15" ht="18.75" x14ac:dyDescent="0.3">
      <c r="D36" s="115"/>
      <c r="E36" s="117" t="s">
        <v>71</v>
      </c>
      <c r="F36" s="176">
        <f>SUM(F35/F29)</f>
        <v>0.15323219838766206</v>
      </c>
      <c r="G36" s="177"/>
      <c r="H36" s="176">
        <f>SUM(H35/H29)</f>
        <v>-0.66853286944486845</v>
      </c>
      <c r="I36" s="177"/>
      <c r="J36" s="59"/>
      <c r="K36" s="59"/>
      <c r="L36" s="59"/>
      <c r="M36" s="57"/>
      <c r="N36" s="57"/>
      <c r="O36" s="57"/>
    </row>
    <row r="37" spans="4:15" ht="19.5" thickBot="1" x14ac:dyDescent="0.35">
      <c r="D37" s="74"/>
      <c r="E37" s="75" t="s">
        <v>72</v>
      </c>
      <c r="F37" s="69"/>
      <c r="G37" s="69"/>
      <c r="H37" s="69"/>
      <c r="I37" s="69"/>
      <c r="J37" s="59"/>
      <c r="K37" s="59"/>
      <c r="L37" s="59"/>
      <c r="M37" s="57"/>
      <c r="N37" s="57"/>
      <c r="O37" s="57"/>
    </row>
    <row r="38" spans="4:15" ht="19.5" thickBot="1" x14ac:dyDescent="0.35">
      <c r="D38" s="72"/>
      <c r="E38" s="73" t="s">
        <v>66</v>
      </c>
      <c r="F38" s="76"/>
      <c r="G38" s="76"/>
      <c r="H38" s="77"/>
      <c r="I38" s="76"/>
      <c r="J38" s="59"/>
      <c r="K38" s="59"/>
      <c r="L38" s="59"/>
      <c r="M38" s="57"/>
      <c r="N38" s="57"/>
      <c r="O38" s="57"/>
    </row>
    <row r="39" spans="4:15" ht="18.75" x14ac:dyDescent="0.3">
      <c r="D39" s="78"/>
      <c r="E39" s="65"/>
      <c r="F39" s="118"/>
      <c r="G39" s="118"/>
      <c r="H39" s="118"/>
      <c r="I39" s="118"/>
      <c r="J39" s="59"/>
      <c r="K39" s="59"/>
      <c r="L39" s="59"/>
      <c r="M39" s="57"/>
      <c r="N39" s="57"/>
      <c r="O39" s="57"/>
    </row>
    <row r="40" spans="4:15" ht="18.75" x14ac:dyDescent="0.3">
      <c r="E40" s="59"/>
      <c r="F40" s="79"/>
      <c r="G40" s="79"/>
      <c r="H40" s="79"/>
      <c r="I40" s="79"/>
      <c r="J40" s="59"/>
      <c r="K40" s="59"/>
      <c r="L40" s="59"/>
      <c r="M40" s="57"/>
      <c r="N40" s="57"/>
      <c r="O40" s="57"/>
    </row>
    <row r="41" spans="4:15" ht="15.75" x14ac:dyDescent="0.25">
      <c r="E41" s="57"/>
      <c r="F41" s="80"/>
      <c r="G41" s="80"/>
      <c r="H41" s="80"/>
      <c r="I41" s="80"/>
      <c r="J41" s="57"/>
      <c r="K41" s="57"/>
      <c r="L41" s="57"/>
      <c r="M41" s="57"/>
      <c r="N41" s="57"/>
      <c r="O41" s="57"/>
    </row>
    <row r="42" spans="4:15" ht="15.75" x14ac:dyDescent="0.25">
      <c r="E42" s="57"/>
      <c r="F42" s="80"/>
      <c r="G42" s="80"/>
      <c r="H42" s="80"/>
      <c r="I42" s="80"/>
      <c r="J42" s="57"/>
      <c r="K42" s="57"/>
      <c r="L42" s="57"/>
      <c r="M42" s="57"/>
      <c r="N42" s="57"/>
      <c r="O42" s="57"/>
    </row>
    <row r="43" spans="4:15" ht="15.75" x14ac:dyDescent="0.25">
      <c r="E43" s="57"/>
      <c r="F43" s="80"/>
      <c r="G43" s="80"/>
      <c r="H43" s="80"/>
      <c r="I43" s="80"/>
      <c r="J43" s="57"/>
      <c r="K43" s="57"/>
      <c r="L43" s="57"/>
      <c r="M43" s="57"/>
      <c r="N43" s="57"/>
      <c r="O43" s="57"/>
    </row>
    <row r="44" spans="4:15" ht="15.75" x14ac:dyDescent="0.25">
      <c r="E44" s="57"/>
      <c r="F44" s="80"/>
      <c r="G44" s="80"/>
      <c r="H44" s="80"/>
      <c r="I44" s="80"/>
      <c r="J44" s="57"/>
      <c r="K44" s="57"/>
      <c r="L44" s="57"/>
      <c r="M44" s="57"/>
      <c r="N44" s="57"/>
      <c r="O44" s="57"/>
    </row>
    <row r="45" spans="4:15" ht="15.75" x14ac:dyDescent="0.25">
      <c r="E45" s="57"/>
      <c r="F45" s="80"/>
      <c r="G45" s="80"/>
      <c r="H45" s="80"/>
      <c r="I45" s="80"/>
      <c r="J45" s="57"/>
      <c r="K45" s="57"/>
      <c r="L45" s="57"/>
      <c r="M45" s="57"/>
      <c r="N45" s="57"/>
      <c r="O45" s="57"/>
    </row>
    <row r="46" spans="4:15" ht="15.75" x14ac:dyDescent="0.25">
      <c r="E46" s="57"/>
      <c r="F46" s="80"/>
      <c r="G46" s="80"/>
      <c r="H46" s="80"/>
      <c r="I46" s="80"/>
      <c r="J46" s="57"/>
      <c r="K46" s="57"/>
      <c r="L46" s="57"/>
      <c r="M46" s="57"/>
      <c r="N46" s="57"/>
      <c r="O46" s="57"/>
    </row>
    <row r="47" spans="4:15" ht="15.75" x14ac:dyDescent="0.25">
      <c r="E47" s="57"/>
      <c r="F47" s="80"/>
      <c r="G47" s="80"/>
      <c r="H47" s="80"/>
      <c r="I47" s="80"/>
      <c r="J47" s="57"/>
      <c r="K47" s="57"/>
      <c r="L47" s="57"/>
      <c r="M47" s="57"/>
      <c r="N47" s="57"/>
      <c r="O47" s="57"/>
    </row>
    <row r="48" spans="4:15" ht="15.75" x14ac:dyDescent="0.25">
      <c r="E48" s="57"/>
      <c r="F48" s="80"/>
      <c r="G48" s="80"/>
      <c r="H48" s="80"/>
      <c r="I48" s="80"/>
      <c r="J48" s="57"/>
      <c r="K48" s="57"/>
      <c r="L48" s="57"/>
      <c r="M48" s="57"/>
      <c r="N48" s="57"/>
      <c r="O48" s="57"/>
    </row>
    <row r="49" spans="5:15" ht="15.75" x14ac:dyDescent="0.25">
      <c r="E49" s="57"/>
      <c r="F49" s="80"/>
      <c r="G49" s="80"/>
      <c r="H49" s="80"/>
      <c r="I49" s="80"/>
      <c r="J49" s="57"/>
      <c r="K49" s="57"/>
      <c r="L49" s="57"/>
      <c r="M49" s="57"/>
      <c r="N49" s="57"/>
      <c r="O49" s="57"/>
    </row>
    <row r="50" spans="5:15" ht="15.75" x14ac:dyDescent="0.25">
      <c r="E50" s="57"/>
      <c r="F50" s="80"/>
      <c r="G50" s="80"/>
      <c r="H50" s="80"/>
      <c r="I50" s="80"/>
      <c r="J50" s="57"/>
      <c r="K50" s="57"/>
      <c r="L50" s="57"/>
      <c r="M50" s="57"/>
      <c r="N50" s="57"/>
      <c r="O50" s="57"/>
    </row>
    <row r="51" spans="5:15" ht="15.75" x14ac:dyDescent="0.25">
      <c r="E51" s="57"/>
      <c r="F51" s="80"/>
      <c r="G51" s="80"/>
      <c r="H51" s="80"/>
      <c r="I51" s="80"/>
      <c r="J51" s="57"/>
      <c r="K51" s="57"/>
      <c r="L51" s="57"/>
      <c r="M51" s="57"/>
      <c r="N51" s="57"/>
      <c r="O51" s="57"/>
    </row>
    <row r="52" spans="5:15" ht="15.75" x14ac:dyDescent="0.25">
      <c r="E52" s="57"/>
      <c r="F52" s="80"/>
      <c r="G52" s="80"/>
      <c r="H52" s="80"/>
      <c r="I52" s="80"/>
      <c r="J52" s="57"/>
      <c r="K52" s="57"/>
      <c r="L52" s="57"/>
      <c r="M52" s="57"/>
      <c r="N52" s="57"/>
      <c r="O52" s="57"/>
    </row>
    <row r="53" spans="5:15" ht="15.75" x14ac:dyDescent="0.25">
      <c r="E53" s="57"/>
      <c r="F53" s="80"/>
      <c r="G53" s="80"/>
      <c r="H53" s="80"/>
      <c r="I53" s="80"/>
      <c r="J53" s="57"/>
      <c r="K53" s="57"/>
      <c r="L53" s="57"/>
      <c r="M53" s="57"/>
      <c r="N53" s="57"/>
      <c r="O53" s="57"/>
    </row>
    <row r="54" spans="5:15" ht="15.75" x14ac:dyDescent="0.25">
      <c r="E54" s="57"/>
      <c r="F54" s="80"/>
      <c r="G54" s="80"/>
      <c r="H54" s="80"/>
      <c r="I54" s="80"/>
      <c r="J54" s="57"/>
      <c r="K54" s="57"/>
      <c r="L54" s="57"/>
      <c r="M54" s="57"/>
      <c r="N54" s="57"/>
      <c r="O54" s="57"/>
    </row>
    <row r="55" spans="5:15" ht="15.75" x14ac:dyDescent="0.25">
      <c r="E55" s="57"/>
      <c r="F55" s="80"/>
      <c r="G55" s="80"/>
      <c r="H55" s="80"/>
      <c r="I55" s="80"/>
      <c r="J55" s="57"/>
      <c r="K55" s="57"/>
      <c r="L55" s="57"/>
      <c r="M55" s="57"/>
      <c r="N55" s="57"/>
      <c r="O55" s="57"/>
    </row>
    <row r="56" spans="5:15" ht="15.75" x14ac:dyDescent="0.25">
      <c r="E56" s="57"/>
      <c r="F56" s="80"/>
      <c r="G56" s="80"/>
      <c r="H56" s="80"/>
      <c r="I56" s="80"/>
      <c r="J56" s="57"/>
      <c r="K56" s="57"/>
      <c r="L56" s="57"/>
      <c r="M56" s="57"/>
      <c r="N56" s="57"/>
      <c r="O56" s="57"/>
    </row>
    <row r="57" spans="5:15" ht="15.75" x14ac:dyDescent="0.25">
      <c r="E57" s="57"/>
      <c r="F57" s="80"/>
      <c r="G57" s="80"/>
      <c r="H57" s="80"/>
      <c r="I57" s="80"/>
      <c r="J57" s="57"/>
      <c r="K57" s="57"/>
      <c r="L57" s="57"/>
      <c r="M57" s="57"/>
      <c r="N57" s="57"/>
      <c r="O57" s="57"/>
    </row>
    <row r="58" spans="5:15" ht="15.75" x14ac:dyDescent="0.25">
      <c r="E58" s="57"/>
      <c r="F58" s="80"/>
      <c r="G58" s="80"/>
      <c r="H58" s="80"/>
      <c r="I58" s="80"/>
      <c r="J58" s="57"/>
      <c r="K58" s="57"/>
      <c r="L58" s="57"/>
      <c r="M58" s="57"/>
      <c r="N58" s="57"/>
      <c r="O58" s="57"/>
    </row>
    <row r="59" spans="5:15" ht="15.75" x14ac:dyDescent="0.25">
      <c r="E59" s="57"/>
      <c r="F59" s="80"/>
      <c r="G59" s="80"/>
      <c r="H59" s="80"/>
      <c r="I59" s="80"/>
      <c r="J59" s="57"/>
      <c r="K59" s="57"/>
      <c r="L59" s="57"/>
      <c r="M59" s="57"/>
      <c r="N59" s="57"/>
      <c r="O59" s="57"/>
    </row>
    <row r="60" spans="5:15" ht="15.75" x14ac:dyDescent="0.25">
      <c r="E60" s="57"/>
      <c r="F60" s="80"/>
      <c r="G60" s="80"/>
      <c r="H60" s="80"/>
      <c r="I60" s="80"/>
      <c r="J60" s="57"/>
      <c r="K60" s="57"/>
      <c r="L60" s="57"/>
      <c r="M60" s="57"/>
      <c r="N60" s="57"/>
      <c r="O60" s="57"/>
    </row>
    <row r="61" spans="5:15" ht="15.75" x14ac:dyDescent="0.25">
      <c r="E61" s="57"/>
      <c r="F61" s="80"/>
      <c r="G61" s="80"/>
      <c r="H61" s="80"/>
      <c r="I61" s="80"/>
      <c r="J61" s="57"/>
      <c r="K61" s="57"/>
      <c r="L61" s="57"/>
      <c r="M61" s="57"/>
      <c r="N61" s="57"/>
      <c r="O61" s="57"/>
    </row>
    <row r="62" spans="5:15" ht="15.75" x14ac:dyDescent="0.25">
      <c r="E62" s="57"/>
      <c r="F62" s="80"/>
      <c r="G62" s="80"/>
      <c r="H62" s="80"/>
      <c r="I62" s="80"/>
      <c r="J62" s="57"/>
      <c r="K62" s="57"/>
      <c r="L62" s="57"/>
      <c r="M62" s="57"/>
      <c r="N62" s="57"/>
      <c r="O62" s="57"/>
    </row>
    <row r="63" spans="5:15" ht="15.75" x14ac:dyDescent="0.25">
      <c r="E63" s="57"/>
      <c r="F63" s="80"/>
      <c r="G63" s="80"/>
      <c r="H63" s="80"/>
      <c r="I63" s="80"/>
      <c r="J63" s="57"/>
      <c r="K63" s="57"/>
      <c r="L63" s="57"/>
      <c r="M63" s="57"/>
      <c r="N63" s="57"/>
      <c r="O63" s="57"/>
    </row>
    <row r="64" spans="5:15" ht="15.75" x14ac:dyDescent="0.25">
      <c r="E64" s="57"/>
      <c r="F64" s="80"/>
      <c r="G64" s="80"/>
      <c r="H64" s="80"/>
      <c r="I64" s="80"/>
      <c r="J64" s="57"/>
      <c r="K64" s="57"/>
      <c r="L64" s="57"/>
      <c r="M64" s="57"/>
      <c r="N64" s="57"/>
      <c r="O64" s="57"/>
    </row>
    <row r="65" spans="5:15" ht="15.75" x14ac:dyDescent="0.25">
      <c r="E65" s="57"/>
      <c r="F65" s="80"/>
      <c r="G65" s="80"/>
      <c r="H65" s="80"/>
      <c r="I65" s="80"/>
      <c r="J65" s="57"/>
      <c r="K65" s="57"/>
      <c r="L65" s="57"/>
      <c r="M65" s="57"/>
      <c r="N65" s="57"/>
      <c r="O65" s="57"/>
    </row>
    <row r="66" spans="5:15" ht="15.75" x14ac:dyDescent="0.25">
      <c r="E66" s="57"/>
      <c r="F66" s="80"/>
      <c r="G66" s="80"/>
      <c r="H66" s="80"/>
      <c r="I66" s="80"/>
      <c r="J66" s="57"/>
      <c r="K66" s="57"/>
      <c r="L66" s="57"/>
      <c r="M66" s="57"/>
      <c r="N66" s="57"/>
      <c r="O66" s="57"/>
    </row>
    <row r="67" spans="5:15" ht="15.75" x14ac:dyDescent="0.25">
      <c r="E67" s="57"/>
      <c r="F67" s="80"/>
      <c r="G67" s="80"/>
      <c r="H67" s="80"/>
      <c r="I67" s="80"/>
      <c r="J67" s="57"/>
      <c r="K67" s="57"/>
      <c r="L67" s="57"/>
      <c r="M67" s="57"/>
      <c r="N67" s="57"/>
      <c r="O67" s="57"/>
    </row>
    <row r="68" spans="5:15" ht="15.75" x14ac:dyDescent="0.25">
      <c r="E68" s="57"/>
      <c r="F68" s="80"/>
      <c r="G68" s="80"/>
      <c r="H68" s="80"/>
      <c r="I68" s="80"/>
      <c r="J68" s="57"/>
      <c r="K68" s="57"/>
      <c r="L68" s="57"/>
      <c r="M68" s="57"/>
      <c r="N68" s="57"/>
      <c r="O68" s="57"/>
    </row>
    <row r="69" spans="5:15" ht="15.75" x14ac:dyDescent="0.25">
      <c r="E69" s="57"/>
      <c r="F69" s="80"/>
      <c r="G69" s="80"/>
      <c r="H69" s="80"/>
      <c r="I69" s="80"/>
      <c r="J69" s="57"/>
      <c r="K69" s="57"/>
      <c r="L69" s="57"/>
      <c r="M69" s="57"/>
      <c r="N69" s="57"/>
      <c r="O69" s="57"/>
    </row>
    <row r="70" spans="5:15" ht="15.75" x14ac:dyDescent="0.25">
      <c r="E70" s="57"/>
      <c r="F70" s="80"/>
      <c r="G70" s="80"/>
      <c r="H70" s="80"/>
      <c r="I70" s="80"/>
      <c r="J70" s="57"/>
      <c r="K70" s="57"/>
      <c r="L70" s="57"/>
      <c r="M70" s="57"/>
      <c r="N70" s="57"/>
      <c r="O70" s="57"/>
    </row>
    <row r="71" spans="5:15" ht="15.75" x14ac:dyDescent="0.25">
      <c r="E71" s="57"/>
      <c r="F71" s="80"/>
      <c r="G71" s="80"/>
      <c r="H71" s="80"/>
      <c r="I71" s="80"/>
      <c r="J71" s="57"/>
      <c r="K71" s="57"/>
      <c r="L71" s="57"/>
      <c r="M71" s="57"/>
      <c r="N71" s="57"/>
      <c r="O71" s="57"/>
    </row>
    <row r="72" spans="5:15" ht="15.75" x14ac:dyDescent="0.25">
      <c r="E72" s="57"/>
      <c r="F72" s="80"/>
      <c r="G72" s="80"/>
      <c r="H72" s="80"/>
      <c r="I72" s="80"/>
      <c r="J72" s="57"/>
      <c r="K72" s="57"/>
      <c r="L72" s="57"/>
      <c r="M72" s="57"/>
      <c r="N72" s="57"/>
      <c r="O72" s="57"/>
    </row>
    <row r="73" spans="5:15" ht="15.75" x14ac:dyDescent="0.25">
      <c r="E73" s="57"/>
      <c r="F73" s="80"/>
      <c r="G73" s="80"/>
      <c r="H73" s="80"/>
      <c r="I73" s="80"/>
      <c r="J73" s="57"/>
      <c r="K73" s="57"/>
      <c r="L73" s="57"/>
      <c r="M73" s="57"/>
      <c r="N73" s="57"/>
      <c r="O73" s="57"/>
    </row>
    <row r="74" spans="5:15" ht="15.75" x14ac:dyDescent="0.25">
      <c r="E74" s="57"/>
      <c r="F74" s="80"/>
      <c r="G74" s="80"/>
      <c r="H74" s="80"/>
      <c r="I74" s="80"/>
      <c r="J74" s="57"/>
      <c r="K74" s="57"/>
      <c r="L74" s="57"/>
      <c r="M74" s="57"/>
      <c r="N74" s="57"/>
      <c r="O74" s="57"/>
    </row>
    <row r="75" spans="5:15" ht="15.75" x14ac:dyDescent="0.25">
      <c r="E75" s="57"/>
      <c r="F75" s="80"/>
      <c r="G75" s="80"/>
      <c r="H75" s="80"/>
      <c r="I75" s="80"/>
      <c r="J75" s="57"/>
      <c r="K75" s="57"/>
      <c r="L75" s="57"/>
      <c r="M75" s="57"/>
      <c r="N75" s="57"/>
      <c r="O75" s="57"/>
    </row>
    <row r="76" spans="5:15" ht="15.75" x14ac:dyDescent="0.25">
      <c r="E76" s="57"/>
      <c r="F76" s="80"/>
      <c r="G76" s="80"/>
      <c r="H76" s="80"/>
      <c r="I76" s="80"/>
      <c r="J76" s="57"/>
      <c r="K76" s="57"/>
      <c r="L76" s="57"/>
      <c r="M76" s="57"/>
      <c r="N76" s="57"/>
      <c r="O76" s="57"/>
    </row>
    <row r="77" spans="5:15" ht="15.75" x14ac:dyDescent="0.25">
      <c r="E77" s="57"/>
      <c r="F77" s="80"/>
      <c r="G77" s="80"/>
      <c r="H77" s="80"/>
      <c r="I77" s="80"/>
      <c r="J77" s="57"/>
      <c r="K77" s="57"/>
      <c r="L77" s="57"/>
      <c r="M77" s="57"/>
      <c r="N77" s="57"/>
      <c r="O77" s="57"/>
    </row>
    <row r="78" spans="5:15" ht="15.75" x14ac:dyDescent="0.25">
      <c r="E78" s="57"/>
      <c r="F78" s="80"/>
      <c r="G78" s="80"/>
      <c r="H78" s="80"/>
      <c r="I78" s="80"/>
      <c r="J78" s="57"/>
      <c r="K78" s="57"/>
      <c r="L78" s="57"/>
      <c r="M78" s="57"/>
      <c r="N78" s="57"/>
      <c r="O78" s="57"/>
    </row>
    <row r="79" spans="5:15" ht="15.75" x14ac:dyDescent="0.25">
      <c r="E79" s="57"/>
      <c r="F79" s="80"/>
      <c r="G79" s="80"/>
      <c r="H79" s="80"/>
      <c r="I79" s="80"/>
      <c r="J79" s="57"/>
      <c r="K79" s="57"/>
      <c r="L79" s="57"/>
      <c r="M79" s="57"/>
      <c r="N79" s="57"/>
      <c r="O79" s="57"/>
    </row>
    <row r="80" spans="5:15" ht="15.75" x14ac:dyDescent="0.25">
      <c r="E80" s="57"/>
      <c r="F80" s="80"/>
      <c r="G80" s="80"/>
      <c r="H80" s="80"/>
      <c r="I80" s="80"/>
      <c r="J80" s="57"/>
      <c r="K80" s="57"/>
      <c r="L80" s="57"/>
      <c r="M80" s="57"/>
      <c r="N80" s="57"/>
      <c r="O80" s="57"/>
    </row>
    <row r="81" spans="5:15" ht="15.75" x14ac:dyDescent="0.25">
      <c r="E81" s="57"/>
      <c r="F81" s="80"/>
      <c r="G81" s="80"/>
      <c r="H81" s="80"/>
      <c r="I81" s="80"/>
      <c r="J81" s="57"/>
      <c r="K81" s="57"/>
      <c r="L81" s="57"/>
      <c r="M81" s="57"/>
      <c r="N81" s="57"/>
      <c r="O81" s="57"/>
    </row>
    <row r="82" spans="5:15" ht="15.75" x14ac:dyDescent="0.25">
      <c r="E82" s="57"/>
      <c r="F82" s="80"/>
      <c r="G82" s="80"/>
      <c r="H82" s="80"/>
      <c r="I82" s="80"/>
      <c r="J82" s="57"/>
      <c r="K82" s="57"/>
      <c r="L82" s="57"/>
      <c r="M82" s="57"/>
      <c r="N82" s="57"/>
      <c r="O82" s="57"/>
    </row>
    <row r="83" spans="5:15" ht="15.75" x14ac:dyDescent="0.25">
      <c r="E83" s="57"/>
      <c r="F83" s="80"/>
      <c r="G83" s="80"/>
      <c r="H83" s="80"/>
      <c r="I83" s="80"/>
      <c r="J83" s="57"/>
      <c r="K83" s="57"/>
      <c r="L83" s="57"/>
      <c r="M83" s="57"/>
      <c r="N83" s="57"/>
      <c r="O83" s="57"/>
    </row>
    <row r="84" spans="5:15" ht="15.75" x14ac:dyDescent="0.25">
      <c r="E84" s="57"/>
      <c r="F84" s="80"/>
      <c r="G84" s="80"/>
      <c r="H84" s="80"/>
      <c r="I84" s="80"/>
      <c r="J84" s="57"/>
      <c r="K84" s="57"/>
      <c r="L84" s="57"/>
      <c r="M84" s="57"/>
      <c r="N84" s="57"/>
      <c r="O84" s="57"/>
    </row>
    <row r="85" spans="5:15" ht="15.75" x14ac:dyDescent="0.25">
      <c r="E85" s="57"/>
      <c r="F85" s="80"/>
      <c r="G85" s="80"/>
      <c r="H85" s="80"/>
      <c r="I85" s="80"/>
      <c r="J85" s="57"/>
      <c r="K85" s="57"/>
      <c r="L85" s="57"/>
      <c r="M85" s="57"/>
      <c r="N85" s="57"/>
      <c r="O85" s="57"/>
    </row>
    <row r="86" spans="5:15" ht="15.75" x14ac:dyDescent="0.25">
      <c r="E86" s="57"/>
      <c r="F86" s="80"/>
      <c r="G86" s="80"/>
      <c r="H86" s="80"/>
      <c r="I86" s="80"/>
      <c r="J86" s="57"/>
      <c r="K86" s="57"/>
      <c r="L86" s="57"/>
      <c r="M86" s="57"/>
      <c r="N86" s="57"/>
      <c r="O86" s="57"/>
    </row>
    <row r="87" spans="5:15" ht="15.75" x14ac:dyDescent="0.25">
      <c r="E87" s="57"/>
      <c r="F87" s="80"/>
      <c r="G87" s="80"/>
      <c r="H87" s="80"/>
      <c r="I87" s="80"/>
      <c r="J87" s="57"/>
      <c r="K87" s="57"/>
      <c r="L87" s="57"/>
      <c r="M87" s="57"/>
      <c r="N87" s="57"/>
      <c r="O87" s="57"/>
    </row>
    <row r="88" spans="5:15" ht="15.75" x14ac:dyDescent="0.25">
      <c r="E88" s="57"/>
      <c r="F88" s="80"/>
      <c r="G88" s="80"/>
      <c r="H88" s="80"/>
      <c r="I88" s="80"/>
      <c r="J88" s="57"/>
      <c r="K88" s="57"/>
      <c r="L88" s="57"/>
      <c r="M88" s="57"/>
      <c r="N88" s="57"/>
      <c r="O88" s="57"/>
    </row>
    <row r="89" spans="5:15" ht="15.75" x14ac:dyDescent="0.25">
      <c r="E89" s="57"/>
      <c r="F89" s="80"/>
      <c r="G89" s="80"/>
      <c r="H89" s="80"/>
      <c r="I89" s="80"/>
      <c r="J89" s="57"/>
      <c r="K89" s="57"/>
      <c r="L89" s="57"/>
      <c r="M89" s="57"/>
      <c r="N89" s="57"/>
      <c r="O89" s="57"/>
    </row>
    <row r="90" spans="5:15" ht="15.75" x14ac:dyDescent="0.25">
      <c r="E90" s="57"/>
      <c r="F90" s="80"/>
      <c r="G90" s="80"/>
      <c r="H90" s="80"/>
      <c r="I90" s="80"/>
      <c r="J90" s="57"/>
      <c r="K90" s="57"/>
      <c r="L90" s="57"/>
      <c r="M90" s="57"/>
      <c r="N90" s="57"/>
      <c r="O90" s="57"/>
    </row>
    <row r="91" spans="5:15" ht="15.75" x14ac:dyDescent="0.25">
      <c r="E91" s="57"/>
      <c r="F91" s="80"/>
      <c r="G91" s="80"/>
      <c r="H91" s="80"/>
      <c r="I91" s="80"/>
      <c r="J91" s="57"/>
      <c r="K91" s="57"/>
      <c r="L91" s="57"/>
      <c r="M91" s="57"/>
      <c r="N91" s="57"/>
      <c r="O91" s="57"/>
    </row>
    <row r="92" spans="5:15" ht="15.75" x14ac:dyDescent="0.25">
      <c r="E92" s="57"/>
      <c r="F92" s="80"/>
      <c r="G92" s="80"/>
      <c r="H92" s="80"/>
      <c r="I92" s="80"/>
      <c r="J92" s="57"/>
      <c r="K92" s="57"/>
      <c r="L92" s="57"/>
      <c r="M92" s="57"/>
      <c r="N92" s="57"/>
      <c r="O92" s="57"/>
    </row>
  </sheetData>
  <mergeCells count="14">
    <mergeCell ref="F36:G36"/>
    <mergeCell ref="H36:I36"/>
    <mergeCell ref="E2:I2"/>
    <mergeCell ref="E3:I3"/>
    <mergeCell ref="D4:I4"/>
    <mergeCell ref="E5:I5"/>
    <mergeCell ref="D6:D7"/>
    <mergeCell ref="E6:E7"/>
    <mergeCell ref="F6:G6"/>
    <mergeCell ref="H6:I6"/>
    <mergeCell ref="D14:I14"/>
    <mergeCell ref="D28:I28"/>
    <mergeCell ref="F32:F33"/>
    <mergeCell ref="G32:G33"/>
  </mergeCells>
  <pageMargins left="0.19685039370078741" right="0.19685039370078741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2</vt:i4>
      </vt:variant>
      <vt:variant>
        <vt:lpstr>Įvardinti diapazonai</vt:lpstr>
      </vt:variant>
      <vt:variant>
        <vt:i4>1</vt:i4>
      </vt:variant>
    </vt:vector>
  </HeadingPairs>
  <TitlesOfParts>
    <vt:vector size="3" baseType="lpstr">
      <vt:lpstr>KALESNINKU</vt:lpstr>
      <vt:lpstr>DARBO_UZMOK</vt:lpstr>
      <vt:lpstr>KALESNINKU!Print_Titles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Regina Sitnikova</dc:creator>
  <cp:lastModifiedBy>Regina Sitnikova</cp:lastModifiedBy>
  <cp:lastPrinted>2014-07-24T12:00:03Z</cp:lastPrinted>
  <dcterms:created xsi:type="dcterms:W3CDTF">2013-04-15T11:12:22Z</dcterms:created>
  <dcterms:modified xsi:type="dcterms:W3CDTF">2014-07-24T12:00:28Z</dcterms:modified>
</cp:coreProperties>
</file>